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9555" windowHeight="5640" activeTab="16"/>
  </bookViews>
  <sheets>
    <sheet name="AT" sheetId="1" r:id="rId1"/>
    <sheet name="DE" sheetId="2" r:id="rId2"/>
    <sheet name="IT" sheetId="3" r:id="rId3"/>
    <sheet name="SI" sheetId="4" r:id="rId4"/>
    <sheet name="NL" sheetId="5" r:id="rId5"/>
    <sheet name="FR" sheetId="6" r:id="rId6"/>
    <sheet name="CZ" sheetId="7" r:id="rId7"/>
    <sheet name="SK" sheetId="8" r:id="rId8"/>
    <sheet name="BE" sheetId="9" r:id="rId9"/>
    <sheet name="PL" sheetId="10" r:id="rId10"/>
    <sheet name="CH" sheetId="11" r:id="rId11"/>
    <sheet name="ES" sheetId="12" r:id="rId12"/>
    <sheet name="EN" sheetId="13" r:id="rId13"/>
    <sheet name="SE" sheetId="14" r:id="rId14"/>
    <sheet name="NO" sheetId="15" r:id="rId15"/>
    <sheet name="DK" sheetId="16" r:id="rId16"/>
    <sheet name="FI" sheetId="17" r:id="rId17"/>
  </sheets>
  <calcPr calcId="145621"/>
</workbook>
</file>

<file path=xl/calcChain.xml><?xml version="1.0" encoding="utf-8"?>
<calcChain xmlns="http://schemas.openxmlformats.org/spreadsheetml/2006/main">
  <c r="L41" i="4" l="1"/>
  <c r="L42" i="4"/>
  <c r="L43" i="4"/>
  <c r="K41" i="4"/>
  <c r="K42" i="4"/>
  <c r="K43" i="4"/>
  <c r="J41" i="4"/>
  <c r="J42" i="4"/>
  <c r="J43" i="4"/>
  <c r="I41" i="4"/>
  <c r="I42" i="4"/>
  <c r="I43" i="4"/>
  <c r="H41" i="4"/>
  <c r="H42" i="4"/>
  <c r="H43" i="4"/>
  <c r="G41" i="4"/>
  <c r="G42" i="4"/>
  <c r="G43" i="4"/>
  <c r="F41" i="4"/>
  <c r="F42" i="4"/>
  <c r="F43" i="4"/>
  <c r="E41" i="4"/>
  <c r="E42" i="4"/>
  <c r="E43" i="4"/>
  <c r="L44" i="4"/>
  <c r="K44" i="4"/>
  <c r="J44" i="4"/>
  <c r="I44" i="4"/>
  <c r="H44" i="4"/>
  <c r="G44" i="4"/>
  <c r="F44" i="4"/>
  <c r="E44" i="4"/>
  <c r="D44" i="4"/>
  <c r="C44" i="4"/>
  <c r="D41" i="4"/>
  <c r="D42" i="4"/>
  <c r="D43" i="4"/>
  <c r="C41" i="4"/>
  <c r="C42" i="4"/>
  <c r="C43" i="4"/>
  <c r="D17" i="17" l="1"/>
  <c r="D16" i="17"/>
  <c r="C17" i="17"/>
  <c r="C16" i="17"/>
  <c r="D22" i="16"/>
  <c r="D19" i="16"/>
  <c r="D20" i="16"/>
  <c r="D21" i="16"/>
  <c r="D18" i="16"/>
  <c r="C22" i="16"/>
  <c r="C19" i="16"/>
  <c r="C20" i="16"/>
  <c r="C21" i="16"/>
  <c r="C18" i="16"/>
  <c r="D22" i="15"/>
  <c r="D19" i="15"/>
  <c r="D20" i="15"/>
  <c r="D21" i="15"/>
  <c r="D18" i="15"/>
  <c r="C22" i="15"/>
  <c r="C19" i="15"/>
  <c r="C20" i="15"/>
  <c r="C21" i="15"/>
  <c r="C18" i="15"/>
  <c r="D20" i="14"/>
  <c r="D18" i="14"/>
  <c r="D19" i="14"/>
  <c r="D17" i="14"/>
  <c r="C20" i="14"/>
  <c r="C18" i="14"/>
  <c r="C19" i="14"/>
  <c r="C17" i="14"/>
  <c r="D32" i="13"/>
  <c r="D24" i="13"/>
  <c r="D25" i="13"/>
  <c r="D26" i="13"/>
  <c r="D27" i="13"/>
  <c r="D28" i="13"/>
  <c r="D29" i="13"/>
  <c r="D30" i="13"/>
  <c r="D31" i="13"/>
  <c r="D23" i="13"/>
  <c r="C32" i="13"/>
  <c r="C24" i="13"/>
  <c r="C25" i="13"/>
  <c r="C26" i="13"/>
  <c r="C27" i="13"/>
  <c r="C28" i="13"/>
  <c r="C29" i="13"/>
  <c r="C30" i="13"/>
  <c r="C31" i="13"/>
  <c r="C23" i="13"/>
  <c r="D26" i="12"/>
  <c r="D21" i="12"/>
  <c r="D22" i="12"/>
  <c r="D23" i="12"/>
  <c r="D24" i="12"/>
  <c r="D25" i="12"/>
  <c r="D20" i="12"/>
  <c r="C26" i="12"/>
  <c r="C21" i="12"/>
  <c r="C22" i="12"/>
  <c r="C23" i="12"/>
  <c r="C24" i="12"/>
  <c r="C25" i="12"/>
  <c r="C20" i="12"/>
  <c r="D28" i="11"/>
  <c r="D22" i="11"/>
  <c r="D23" i="11"/>
  <c r="D24" i="11"/>
  <c r="D25" i="11"/>
  <c r="D26" i="11"/>
  <c r="D27" i="11"/>
  <c r="D21" i="11"/>
  <c r="C28" i="11"/>
  <c r="C22" i="11"/>
  <c r="C23" i="11"/>
  <c r="C24" i="11"/>
  <c r="C25" i="11"/>
  <c r="C26" i="11"/>
  <c r="C27" i="11"/>
  <c r="C21" i="11"/>
  <c r="D20" i="10"/>
  <c r="D18" i="10"/>
  <c r="D19" i="10"/>
  <c r="D17" i="10"/>
  <c r="C20" i="10"/>
  <c r="C18" i="10"/>
  <c r="C19" i="10"/>
  <c r="C17" i="10"/>
  <c r="D20" i="9"/>
  <c r="D18" i="9"/>
  <c r="D19" i="9"/>
  <c r="D17" i="9"/>
  <c r="C20" i="9"/>
  <c r="C18" i="9"/>
  <c r="C19" i="9"/>
  <c r="C17" i="9"/>
  <c r="D26" i="8"/>
  <c r="D21" i="8"/>
  <c r="D22" i="8"/>
  <c r="D23" i="8"/>
  <c r="D24" i="8"/>
  <c r="D25" i="8"/>
  <c r="D20" i="8"/>
  <c r="C26" i="8"/>
  <c r="C21" i="8"/>
  <c r="C22" i="8"/>
  <c r="C23" i="8"/>
  <c r="C24" i="8"/>
  <c r="C25" i="8"/>
  <c r="C20" i="8"/>
  <c r="D28" i="7"/>
  <c r="D22" i="7"/>
  <c r="D23" i="7"/>
  <c r="D24" i="7"/>
  <c r="D25" i="7"/>
  <c r="D26" i="7"/>
  <c r="D27" i="7"/>
  <c r="D21" i="7"/>
  <c r="C28" i="7"/>
  <c r="C22" i="7"/>
  <c r="C23" i="7"/>
  <c r="C24" i="7"/>
  <c r="C25" i="7"/>
  <c r="C26" i="7"/>
  <c r="C27" i="7"/>
  <c r="C21" i="7"/>
  <c r="D28" i="6"/>
  <c r="D22" i="6"/>
  <c r="D23" i="6"/>
  <c r="D24" i="6"/>
  <c r="D25" i="6"/>
  <c r="D26" i="6"/>
  <c r="D27" i="6"/>
  <c r="D21" i="6"/>
  <c r="C28" i="6"/>
  <c r="C22" i="6"/>
  <c r="C23" i="6"/>
  <c r="C24" i="6"/>
  <c r="C25" i="6"/>
  <c r="C26" i="6"/>
  <c r="C27" i="6"/>
  <c r="C21" i="6"/>
  <c r="D22" i="5"/>
  <c r="D19" i="5"/>
  <c r="D20" i="5"/>
  <c r="D21" i="5"/>
  <c r="D18" i="5"/>
  <c r="C22" i="5"/>
  <c r="C19" i="5"/>
  <c r="C20" i="5"/>
  <c r="C21" i="5"/>
  <c r="C18" i="5"/>
  <c r="D30" i="4"/>
  <c r="D31" i="4"/>
  <c r="D32" i="4"/>
  <c r="D33" i="4"/>
  <c r="D34" i="4"/>
  <c r="D35" i="4"/>
  <c r="D36" i="4"/>
  <c r="D37" i="4"/>
  <c r="D38" i="4"/>
  <c r="D39" i="4"/>
  <c r="D40" i="4"/>
  <c r="D29" i="4"/>
  <c r="C30" i="4"/>
  <c r="C31" i="4"/>
  <c r="C32" i="4"/>
  <c r="C33" i="4"/>
  <c r="C34" i="4"/>
  <c r="C35" i="4"/>
  <c r="C36" i="4"/>
  <c r="C37" i="4"/>
  <c r="C38" i="4"/>
  <c r="C39" i="4"/>
  <c r="C40" i="4"/>
  <c r="C29" i="4"/>
  <c r="D30" i="3"/>
  <c r="D23" i="3"/>
  <c r="D24" i="3"/>
  <c r="D25" i="3"/>
  <c r="D26" i="3"/>
  <c r="D27" i="3"/>
  <c r="D28" i="3"/>
  <c r="D29" i="3"/>
  <c r="D22" i="3"/>
  <c r="C30" i="3"/>
  <c r="C23" i="3"/>
  <c r="C24" i="3"/>
  <c r="C25" i="3"/>
  <c r="C26" i="3"/>
  <c r="C27" i="3"/>
  <c r="C28" i="3"/>
  <c r="C29" i="3"/>
  <c r="C22" i="3"/>
  <c r="D34" i="2"/>
  <c r="D25" i="2"/>
  <c r="D26" i="2"/>
  <c r="D27" i="2"/>
  <c r="D28" i="2"/>
  <c r="D29" i="2"/>
  <c r="D30" i="2"/>
  <c r="D31" i="2"/>
  <c r="D32" i="2"/>
  <c r="D33" i="2"/>
  <c r="D24" i="2"/>
  <c r="C34" i="2"/>
  <c r="C25" i="2"/>
  <c r="C26" i="2"/>
  <c r="C27" i="2"/>
  <c r="C28" i="2"/>
  <c r="C29" i="2"/>
  <c r="C30" i="2"/>
  <c r="C31" i="2"/>
  <c r="C32" i="2"/>
  <c r="C33" i="2"/>
  <c r="C24" i="2"/>
  <c r="D25" i="1"/>
  <c r="D26" i="1"/>
  <c r="D27" i="1"/>
  <c r="D28" i="1"/>
  <c r="D29" i="1"/>
  <c r="D30" i="1"/>
  <c r="D31" i="1"/>
  <c r="D32" i="1"/>
  <c r="D33" i="1"/>
  <c r="D24" i="1"/>
  <c r="D34" i="1" s="1"/>
  <c r="C25" i="1"/>
  <c r="C26" i="1"/>
  <c r="C27" i="1"/>
  <c r="C28" i="1"/>
  <c r="C29" i="1"/>
  <c r="C30" i="1"/>
  <c r="C31" i="1"/>
  <c r="C32" i="1"/>
  <c r="C33" i="1"/>
  <c r="C24" i="1"/>
  <c r="C34" i="1" s="1"/>
  <c r="J18" i="14" l="1"/>
  <c r="J19" i="14"/>
  <c r="J20" i="14" s="1"/>
  <c r="J17" i="14"/>
  <c r="I18" i="14"/>
  <c r="I19" i="14"/>
  <c r="I20" i="14" s="1"/>
  <c r="I17" i="14"/>
  <c r="H18" i="14"/>
  <c r="H19" i="14"/>
  <c r="H17" i="14"/>
  <c r="G18" i="14"/>
  <c r="G19" i="14"/>
  <c r="G20" i="14" s="1"/>
  <c r="G17" i="14"/>
  <c r="F18" i="14"/>
  <c r="F20" i="14" s="1"/>
  <c r="F19" i="14"/>
  <c r="F17" i="14"/>
  <c r="E18" i="14"/>
  <c r="E19" i="14"/>
  <c r="J22" i="6"/>
  <c r="J23" i="6"/>
  <c r="J24" i="6"/>
  <c r="J25" i="6"/>
  <c r="J26" i="6"/>
  <c r="J27" i="6"/>
  <c r="J21" i="6"/>
  <c r="I22" i="6"/>
  <c r="I23" i="6"/>
  <c r="I24" i="6"/>
  <c r="I25" i="6"/>
  <c r="I26" i="6"/>
  <c r="I27" i="6"/>
  <c r="I21" i="6"/>
  <c r="H22" i="6"/>
  <c r="H28" i="6" s="1"/>
  <c r="H23" i="6"/>
  <c r="H24" i="6"/>
  <c r="H25" i="6"/>
  <c r="H26" i="6"/>
  <c r="H27" i="6"/>
  <c r="H21" i="6"/>
  <c r="G22" i="6"/>
  <c r="G23" i="6"/>
  <c r="G24" i="6"/>
  <c r="G25" i="6"/>
  <c r="G26" i="6"/>
  <c r="G27" i="6"/>
  <c r="G21" i="6"/>
  <c r="G28" i="6" s="1"/>
  <c r="F22" i="6"/>
  <c r="F23" i="6"/>
  <c r="F24" i="6"/>
  <c r="F25" i="6"/>
  <c r="F26" i="6"/>
  <c r="F27" i="6"/>
  <c r="F21" i="6"/>
  <c r="F28" i="6" s="1"/>
  <c r="E22" i="6"/>
  <c r="E23" i="6"/>
  <c r="E24" i="6"/>
  <c r="E25" i="6"/>
  <c r="E26" i="6"/>
  <c r="E27" i="6"/>
  <c r="E21" i="6"/>
  <c r="J19" i="5"/>
  <c r="J20" i="5"/>
  <c r="J21" i="5"/>
  <c r="J18" i="5"/>
  <c r="J22" i="5" s="1"/>
  <c r="I19" i="5"/>
  <c r="I20" i="5"/>
  <c r="I21" i="5"/>
  <c r="I18" i="5"/>
  <c r="H19" i="5"/>
  <c r="H20" i="5"/>
  <c r="H21" i="5"/>
  <c r="H18" i="5"/>
  <c r="H22" i="5" s="1"/>
  <c r="G19" i="5"/>
  <c r="G20" i="5"/>
  <c r="G21" i="5"/>
  <c r="G18" i="5"/>
  <c r="G22" i="5" s="1"/>
  <c r="F19" i="5"/>
  <c r="F20" i="5"/>
  <c r="F21" i="5"/>
  <c r="F18" i="5"/>
  <c r="F22" i="5" s="1"/>
  <c r="E19" i="5"/>
  <c r="E20" i="5"/>
  <c r="E21" i="5"/>
  <c r="E18" i="5"/>
  <c r="L30" i="4"/>
  <c r="L31" i="4"/>
  <c r="L32" i="4"/>
  <c r="L33" i="4"/>
  <c r="L34" i="4"/>
  <c r="L35" i="4"/>
  <c r="L36" i="4"/>
  <c r="L37" i="4"/>
  <c r="L38" i="4"/>
  <c r="L39" i="4"/>
  <c r="L40" i="4"/>
  <c r="L29" i="4"/>
  <c r="J30" i="4"/>
  <c r="J31" i="4"/>
  <c r="J32" i="4"/>
  <c r="J33" i="4"/>
  <c r="J34" i="4"/>
  <c r="J35" i="4"/>
  <c r="J36" i="4"/>
  <c r="J37" i="4"/>
  <c r="J38" i="4"/>
  <c r="J39" i="4"/>
  <c r="J40" i="4"/>
  <c r="J29" i="4"/>
  <c r="H30" i="4"/>
  <c r="H31" i="4"/>
  <c r="H32" i="4"/>
  <c r="H33" i="4"/>
  <c r="H34" i="4"/>
  <c r="H35" i="4"/>
  <c r="H36" i="4"/>
  <c r="H37" i="4"/>
  <c r="H38" i="4"/>
  <c r="H39" i="4"/>
  <c r="H40" i="4"/>
  <c r="H29" i="4"/>
  <c r="F30" i="4"/>
  <c r="F31" i="4"/>
  <c r="F32" i="4"/>
  <c r="F33" i="4"/>
  <c r="F34" i="4"/>
  <c r="F35" i="4"/>
  <c r="F36" i="4"/>
  <c r="F37" i="4"/>
  <c r="F38" i="4"/>
  <c r="F39" i="4"/>
  <c r="F40" i="4"/>
  <c r="F29" i="4"/>
  <c r="K30" i="4"/>
  <c r="K31" i="4"/>
  <c r="K32" i="4"/>
  <c r="K33" i="4"/>
  <c r="K34" i="4"/>
  <c r="K35" i="4"/>
  <c r="K36" i="4"/>
  <c r="K37" i="4"/>
  <c r="K38" i="4"/>
  <c r="K39" i="4"/>
  <c r="K40" i="4"/>
  <c r="K29" i="4"/>
  <c r="I30" i="4"/>
  <c r="I31" i="4"/>
  <c r="I32" i="4"/>
  <c r="I33" i="4"/>
  <c r="I34" i="4"/>
  <c r="I35" i="4"/>
  <c r="I36" i="4"/>
  <c r="I37" i="4"/>
  <c r="I38" i="4"/>
  <c r="I39" i="4"/>
  <c r="I40" i="4"/>
  <c r="I29" i="4"/>
  <c r="G30" i="4"/>
  <c r="G31" i="4"/>
  <c r="G32" i="4"/>
  <c r="G33" i="4"/>
  <c r="G34" i="4"/>
  <c r="G35" i="4"/>
  <c r="G36" i="4"/>
  <c r="G37" i="4"/>
  <c r="G38" i="4"/>
  <c r="G39" i="4"/>
  <c r="G40" i="4"/>
  <c r="G29" i="4"/>
  <c r="E30" i="4"/>
  <c r="E31" i="4"/>
  <c r="E32" i="4"/>
  <c r="E33" i="4"/>
  <c r="E34" i="4"/>
  <c r="E35" i="4"/>
  <c r="E36" i="4"/>
  <c r="E37" i="4"/>
  <c r="E38" i="4"/>
  <c r="E39" i="4"/>
  <c r="E40" i="4"/>
  <c r="E29" i="4"/>
  <c r="N25" i="2"/>
  <c r="N26" i="2"/>
  <c r="N27" i="2"/>
  <c r="N28" i="2"/>
  <c r="N29" i="2"/>
  <c r="N30" i="2"/>
  <c r="N31" i="2"/>
  <c r="N32" i="2"/>
  <c r="N33" i="2"/>
  <c r="N24" i="2"/>
  <c r="N34" i="2" s="1"/>
  <c r="L25" i="2"/>
  <c r="L26" i="2"/>
  <c r="L27" i="2"/>
  <c r="L28" i="2"/>
  <c r="L29" i="2"/>
  <c r="L30" i="2"/>
  <c r="L31" i="2"/>
  <c r="L32" i="2"/>
  <c r="L33" i="2"/>
  <c r="L24" i="2"/>
  <c r="L34" i="2" s="1"/>
  <c r="J25" i="2"/>
  <c r="J26" i="2"/>
  <c r="J27" i="2"/>
  <c r="J28" i="2"/>
  <c r="J29" i="2"/>
  <c r="J30" i="2"/>
  <c r="J31" i="2"/>
  <c r="J32" i="2"/>
  <c r="J33" i="2"/>
  <c r="J24" i="2"/>
  <c r="J34" i="2" s="1"/>
  <c r="H25" i="2"/>
  <c r="H26" i="2"/>
  <c r="H27" i="2"/>
  <c r="H28" i="2"/>
  <c r="H29" i="2"/>
  <c r="H30" i="2"/>
  <c r="H31" i="2"/>
  <c r="H32" i="2"/>
  <c r="H33" i="2"/>
  <c r="H24" i="2"/>
  <c r="H34" i="2" s="1"/>
  <c r="F25" i="2"/>
  <c r="F26" i="2"/>
  <c r="F27" i="2"/>
  <c r="F28" i="2"/>
  <c r="F29" i="2"/>
  <c r="F30" i="2"/>
  <c r="F31" i="2"/>
  <c r="F32" i="2"/>
  <c r="F33" i="2"/>
  <c r="F24" i="2"/>
  <c r="F34" i="2" s="1"/>
  <c r="M25" i="2"/>
  <c r="M26" i="2"/>
  <c r="M27" i="2"/>
  <c r="M28" i="2"/>
  <c r="M29" i="2"/>
  <c r="M30" i="2"/>
  <c r="M31" i="2"/>
  <c r="M32" i="2"/>
  <c r="M33" i="2"/>
  <c r="M24" i="2"/>
  <c r="K25" i="2"/>
  <c r="K26" i="2"/>
  <c r="K27" i="2"/>
  <c r="K28" i="2"/>
  <c r="K29" i="2"/>
  <c r="K30" i="2"/>
  <c r="K31" i="2"/>
  <c r="K32" i="2"/>
  <c r="K33" i="2"/>
  <c r="K24" i="2"/>
  <c r="I25" i="2"/>
  <c r="I26" i="2"/>
  <c r="I27" i="2"/>
  <c r="I28" i="2"/>
  <c r="I29" i="2"/>
  <c r="I30" i="2"/>
  <c r="I31" i="2"/>
  <c r="I32" i="2"/>
  <c r="I33" i="2"/>
  <c r="I24" i="2"/>
  <c r="G25" i="2"/>
  <c r="G26" i="2"/>
  <c r="G27" i="2"/>
  <c r="G28" i="2"/>
  <c r="G29" i="2"/>
  <c r="G30" i="2"/>
  <c r="G31" i="2"/>
  <c r="G32" i="2"/>
  <c r="G33" i="2"/>
  <c r="G24" i="2"/>
  <c r="E25" i="2"/>
  <c r="E26" i="2"/>
  <c r="E27" i="2"/>
  <c r="E28" i="2"/>
  <c r="E29" i="2"/>
  <c r="E30" i="2"/>
  <c r="E31" i="2"/>
  <c r="E32" i="2"/>
  <c r="E33" i="2"/>
  <c r="E24" i="2"/>
  <c r="H20" i="14" l="1"/>
  <c r="J28" i="6"/>
  <c r="E28" i="6"/>
  <c r="I28" i="6"/>
  <c r="E22" i="5"/>
  <c r="I22" i="5"/>
  <c r="E34" i="2"/>
  <c r="G34" i="2"/>
  <c r="I34" i="2"/>
  <c r="K34" i="2"/>
  <c r="M34" i="2"/>
  <c r="E17" i="14"/>
  <c r="E20" i="14" s="1"/>
  <c r="I17" i="17"/>
  <c r="I16" i="17"/>
  <c r="G17" i="17"/>
  <c r="G16" i="17"/>
  <c r="J17" i="17"/>
  <c r="J16" i="17"/>
  <c r="H17" i="17"/>
  <c r="H16" i="17"/>
  <c r="F17" i="17"/>
  <c r="F16" i="17"/>
  <c r="E17" i="17"/>
  <c r="E16" i="17"/>
  <c r="E18" i="17" s="1"/>
  <c r="J19" i="16"/>
  <c r="J20" i="16"/>
  <c r="J21" i="16"/>
  <c r="J18" i="16"/>
  <c r="I19" i="16"/>
  <c r="I20" i="16"/>
  <c r="I21" i="16"/>
  <c r="I18" i="16"/>
  <c r="H19" i="16"/>
  <c r="H20" i="16"/>
  <c r="H21" i="16"/>
  <c r="H18" i="16"/>
  <c r="G19" i="16"/>
  <c r="G20" i="16"/>
  <c r="G21" i="16"/>
  <c r="G18" i="16"/>
  <c r="F19" i="16"/>
  <c r="F20" i="16"/>
  <c r="F21" i="16"/>
  <c r="F18" i="16"/>
  <c r="E19" i="16"/>
  <c r="E20" i="16"/>
  <c r="E21" i="16"/>
  <c r="E18" i="16"/>
  <c r="J19" i="15"/>
  <c r="J20" i="15"/>
  <c r="J21" i="15"/>
  <c r="J18" i="15"/>
  <c r="I19" i="15"/>
  <c r="I20" i="15"/>
  <c r="I21" i="15"/>
  <c r="I18" i="15"/>
  <c r="I22" i="15" s="1"/>
  <c r="H19" i="15"/>
  <c r="H20" i="15"/>
  <c r="H21" i="15"/>
  <c r="H18" i="15"/>
  <c r="G19" i="15"/>
  <c r="G20" i="15"/>
  <c r="G21" i="15"/>
  <c r="G18" i="15"/>
  <c r="F19" i="15"/>
  <c r="F20" i="15"/>
  <c r="F21" i="15"/>
  <c r="F18" i="15"/>
  <c r="E19" i="15"/>
  <c r="E20" i="15"/>
  <c r="E21" i="15"/>
  <c r="E18" i="15"/>
  <c r="E22" i="15" s="1"/>
  <c r="P24" i="13"/>
  <c r="P25" i="13"/>
  <c r="P26" i="13"/>
  <c r="P27" i="13"/>
  <c r="P28" i="13"/>
  <c r="P29" i="13"/>
  <c r="P30" i="13"/>
  <c r="P31" i="13"/>
  <c r="P23" i="13"/>
  <c r="N24" i="13"/>
  <c r="N25" i="13"/>
  <c r="N26" i="13"/>
  <c r="N27" i="13"/>
  <c r="N28" i="13"/>
  <c r="N29" i="13"/>
  <c r="N30" i="13"/>
  <c r="N31" i="13"/>
  <c r="N23" i="13"/>
  <c r="N32" i="13" s="1"/>
  <c r="L24" i="13"/>
  <c r="L25" i="13"/>
  <c r="L26" i="13"/>
  <c r="L27" i="13"/>
  <c r="L28" i="13"/>
  <c r="L29" i="13"/>
  <c r="L30" i="13"/>
  <c r="L31" i="13"/>
  <c r="L23" i="13"/>
  <c r="J24" i="13"/>
  <c r="J25" i="13"/>
  <c r="J26" i="13"/>
  <c r="J27" i="13"/>
  <c r="J28" i="13"/>
  <c r="J29" i="13"/>
  <c r="J30" i="13"/>
  <c r="J31" i="13"/>
  <c r="J23" i="13"/>
  <c r="J32" i="13" s="1"/>
  <c r="H24" i="13"/>
  <c r="H25" i="13"/>
  <c r="H26" i="13"/>
  <c r="H27" i="13"/>
  <c r="H28" i="13"/>
  <c r="H29" i="13"/>
  <c r="H30" i="13"/>
  <c r="H31" i="13"/>
  <c r="H23" i="13"/>
  <c r="F24" i="13"/>
  <c r="F25" i="13"/>
  <c r="F26" i="13"/>
  <c r="F27" i="13"/>
  <c r="F28" i="13"/>
  <c r="F29" i="13"/>
  <c r="F30" i="13"/>
  <c r="F31" i="13"/>
  <c r="F23" i="13"/>
  <c r="F32" i="13" s="1"/>
  <c r="O24" i="13"/>
  <c r="O25" i="13"/>
  <c r="O26" i="13"/>
  <c r="O27" i="13"/>
  <c r="O28" i="13"/>
  <c r="O29" i="13"/>
  <c r="O30" i="13"/>
  <c r="O31" i="13"/>
  <c r="O23" i="13"/>
  <c r="M24" i="13"/>
  <c r="M25" i="13"/>
  <c r="M26" i="13"/>
  <c r="M27" i="13"/>
  <c r="M28" i="13"/>
  <c r="M29" i="13"/>
  <c r="M30" i="13"/>
  <c r="M31" i="13"/>
  <c r="M23" i="13"/>
  <c r="M32" i="13" s="1"/>
  <c r="K24" i="13"/>
  <c r="K25" i="13"/>
  <c r="K26" i="13"/>
  <c r="K27" i="13"/>
  <c r="K28" i="13"/>
  <c r="K29" i="13"/>
  <c r="K30" i="13"/>
  <c r="K31" i="13"/>
  <c r="K23" i="13"/>
  <c r="I24" i="13"/>
  <c r="I25" i="13"/>
  <c r="I26" i="13"/>
  <c r="I27" i="13"/>
  <c r="I28" i="13"/>
  <c r="I29" i="13"/>
  <c r="I30" i="13"/>
  <c r="I31" i="13"/>
  <c r="I23" i="13"/>
  <c r="I32" i="13" s="1"/>
  <c r="G24" i="13"/>
  <c r="G25" i="13"/>
  <c r="G26" i="13"/>
  <c r="G27" i="13"/>
  <c r="G28" i="13"/>
  <c r="G29" i="13"/>
  <c r="G30" i="13"/>
  <c r="G31" i="13"/>
  <c r="G23" i="13"/>
  <c r="E24" i="13"/>
  <c r="E25" i="13"/>
  <c r="E26" i="13"/>
  <c r="E27" i="13"/>
  <c r="E28" i="13"/>
  <c r="E29" i="13"/>
  <c r="E30" i="13"/>
  <c r="E31" i="13"/>
  <c r="E23" i="13"/>
  <c r="E32" i="13" s="1"/>
  <c r="F18" i="17" l="1"/>
  <c r="H18" i="17"/>
  <c r="J18" i="17"/>
  <c r="G18" i="17"/>
  <c r="I18" i="17"/>
  <c r="J22" i="16"/>
  <c r="E22" i="16"/>
  <c r="G22" i="16"/>
  <c r="F22" i="15"/>
  <c r="H22" i="15"/>
  <c r="J22" i="15"/>
  <c r="G22" i="15"/>
  <c r="H32" i="13"/>
  <c r="L32" i="13"/>
  <c r="P32" i="13"/>
  <c r="G32" i="13"/>
  <c r="K32" i="13"/>
  <c r="O32" i="13"/>
  <c r="F22" i="16"/>
  <c r="H22" i="16"/>
  <c r="I22" i="16"/>
  <c r="P21" i="12"/>
  <c r="P22" i="12"/>
  <c r="P23" i="12"/>
  <c r="P24" i="12"/>
  <c r="P25" i="12"/>
  <c r="P20" i="12"/>
  <c r="P26" i="12" s="1"/>
  <c r="O21" i="12"/>
  <c r="O22" i="12"/>
  <c r="O23" i="12"/>
  <c r="O24" i="12"/>
  <c r="O25" i="12"/>
  <c r="O20" i="12"/>
  <c r="N21" i="12"/>
  <c r="N22" i="12"/>
  <c r="N23" i="12"/>
  <c r="N24" i="12"/>
  <c r="N25" i="12"/>
  <c r="N20" i="12"/>
  <c r="N26" i="12" s="1"/>
  <c r="M21" i="12"/>
  <c r="M22" i="12"/>
  <c r="M23" i="12"/>
  <c r="M24" i="12"/>
  <c r="M25" i="12"/>
  <c r="M20" i="12"/>
  <c r="M26" i="12" s="1"/>
  <c r="L21" i="12"/>
  <c r="L22" i="12"/>
  <c r="L23" i="12"/>
  <c r="L24" i="12"/>
  <c r="L25" i="12"/>
  <c r="L20" i="12"/>
  <c r="L26" i="12" s="1"/>
  <c r="K21" i="12"/>
  <c r="K22" i="12"/>
  <c r="K23" i="12"/>
  <c r="K24" i="12"/>
  <c r="K25" i="12"/>
  <c r="K20" i="12"/>
  <c r="J21" i="12"/>
  <c r="J22" i="12"/>
  <c r="J23" i="12"/>
  <c r="J24" i="12"/>
  <c r="J25" i="12"/>
  <c r="J20" i="12"/>
  <c r="J26" i="12" s="1"/>
  <c r="I21" i="12"/>
  <c r="I22" i="12"/>
  <c r="I23" i="12"/>
  <c r="I24" i="12"/>
  <c r="I25" i="12"/>
  <c r="I20" i="12"/>
  <c r="H21" i="12"/>
  <c r="H22" i="12"/>
  <c r="H23" i="12"/>
  <c r="H24" i="12"/>
  <c r="H25" i="12"/>
  <c r="H20" i="12"/>
  <c r="H26" i="12" s="1"/>
  <c r="G21" i="12"/>
  <c r="G22" i="12"/>
  <c r="G23" i="12"/>
  <c r="G24" i="12"/>
  <c r="G25" i="12"/>
  <c r="G20" i="12"/>
  <c r="F21" i="12"/>
  <c r="F22" i="12"/>
  <c r="F23" i="12"/>
  <c r="F24" i="12"/>
  <c r="F25" i="12"/>
  <c r="F20" i="12"/>
  <c r="F26" i="12" s="1"/>
  <c r="E21" i="12"/>
  <c r="E22" i="12"/>
  <c r="E23" i="12"/>
  <c r="E24" i="12"/>
  <c r="E25" i="12"/>
  <c r="E20" i="12"/>
  <c r="N22" i="11"/>
  <c r="N23" i="11"/>
  <c r="N28" i="11" s="1"/>
  <c r="N24" i="11"/>
  <c r="N25" i="11"/>
  <c r="N26" i="11"/>
  <c r="N27" i="11"/>
  <c r="N21" i="11"/>
  <c r="M22" i="11"/>
  <c r="M23" i="11"/>
  <c r="M28" i="11" s="1"/>
  <c r="M24" i="11"/>
  <c r="M25" i="11"/>
  <c r="M26" i="11"/>
  <c r="M27" i="11"/>
  <c r="M21" i="11"/>
  <c r="L22" i="11"/>
  <c r="L23" i="11"/>
  <c r="L24" i="11"/>
  <c r="L25" i="11"/>
  <c r="L26" i="11"/>
  <c r="L27" i="11"/>
  <c r="L21" i="11"/>
  <c r="K22" i="11"/>
  <c r="K23" i="11"/>
  <c r="K24" i="11"/>
  <c r="K25" i="11"/>
  <c r="K26" i="11"/>
  <c r="K27" i="11"/>
  <c r="K28" i="11" s="1"/>
  <c r="K21" i="11"/>
  <c r="J22" i="11"/>
  <c r="J28" i="11" s="1"/>
  <c r="J23" i="11"/>
  <c r="J24" i="11"/>
  <c r="J25" i="11"/>
  <c r="J26" i="11"/>
  <c r="J27" i="11"/>
  <c r="J21" i="11"/>
  <c r="H22" i="11"/>
  <c r="H28" i="11" s="1"/>
  <c r="H23" i="11"/>
  <c r="H24" i="11"/>
  <c r="H25" i="11"/>
  <c r="H26" i="11"/>
  <c r="H27" i="11"/>
  <c r="H21" i="11"/>
  <c r="I22" i="11"/>
  <c r="I23" i="11"/>
  <c r="I28" i="11" s="1"/>
  <c r="I24" i="11"/>
  <c r="I25" i="11"/>
  <c r="I26" i="11"/>
  <c r="I27" i="11"/>
  <c r="I21" i="11"/>
  <c r="G22" i="11"/>
  <c r="G23" i="11"/>
  <c r="G28" i="11" s="1"/>
  <c r="G24" i="11"/>
  <c r="G25" i="11"/>
  <c r="G26" i="11"/>
  <c r="G27" i="11"/>
  <c r="G21" i="11"/>
  <c r="F22" i="11"/>
  <c r="F28" i="11" s="1"/>
  <c r="F23" i="11"/>
  <c r="F24" i="11"/>
  <c r="F25" i="11"/>
  <c r="F26" i="11"/>
  <c r="F27" i="11"/>
  <c r="F21" i="11"/>
  <c r="E22" i="11"/>
  <c r="E23" i="11"/>
  <c r="E28" i="11" s="1"/>
  <c r="E24" i="11"/>
  <c r="E25" i="11"/>
  <c r="E26" i="11"/>
  <c r="E27" i="11"/>
  <c r="E21" i="11"/>
  <c r="P18" i="10"/>
  <c r="P20" i="10" s="1"/>
  <c r="P19" i="10"/>
  <c r="P17" i="10"/>
  <c r="O18" i="10"/>
  <c r="O19" i="10"/>
  <c r="O20" i="10" s="1"/>
  <c r="O17" i="10"/>
  <c r="N18" i="10"/>
  <c r="N19" i="10"/>
  <c r="N17" i="10"/>
  <c r="N20" i="10" s="1"/>
  <c r="M18" i="10"/>
  <c r="M19" i="10"/>
  <c r="M20" i="10" s="1"/>
  <c r="M17" i="10"/>
  <c r="L18" i="10"/>
  <c r="L19" i="10"/>
  <c r="L20" i="10" s="1"/>
  <c r="L17" i="10"/>
  <c r="K18" i="10"/>
  <c r="K19" i="10"/>
  <c r="K20" i="10" s="1"/>
  <c r="K17" i="10"/>
  <c r="J18" i="10"/>
  <c r="J19" i="10"/>
  <c r="J17" i="10"/>
  <c r="I18" i="10"/>
  <c r="I19" i="10"/>
  <c r="I20" i="10" s="1"/>
  <c r="I17" i="10"/>
  <c r="H18" i="10"/>
  <c r="H20" i="10" s="1"/>
  <c r="H19" i="10"/>
  <c r="H17" i="10"/>
  <c r="G18" i="10"/>
  <c r="G19" i="10"/>
  <c r="G20" i="10" s="1"/>
  <c r="G17" i="10"/>
  <c r="F18" i="10"/>
  <c r="F19" i="10"/>
  <c r="F17" i="10"/>
  <c r="F20" i="10" s="1"/>
  <c r="E18" i="10"/>
  <c r="E20" i="10" s="1"/>
  <c r="E19" i="10"/>
  <c r="E17" i="10"/>
  <c r="F20" i="9"/>
  <c r="F18" i="9"/>
  <c r="F19" i="9"/>
  <c r="F17" i="9"/>
  <c r="E20" i="9"/>
  <c r="E18" i="9"/>
  <c r="E19" i="9"/>
  <c r="E17" i="9"/>
  <c r="E26" i="12" l="1"/>
  <c r="G26" i="12"/>
  <c r="I26" i="12"/>
  <c r="K26" i="12"/>
  <c r="O26" i="12"/>
  <c r="L28" i="11"/>
  <c r="J20" i="10"/>
  <c r="P21" i="8"/>
  <c r="P22" i="8"/>
  <c r="P23" i="8"/>
  <c r="P24" i="8"/>
  <c r="P25" i="8"/>
  <c r="P20" i="8"/>
  <c r="P26" i="8" s="1"/>
  <c r="O21" i="8"/>
  <c r="O22" i="8"/>
  <c r="O23" i="8"/>
  <c r="O24" i="8"/>
  <c r="O25" i="8"/>
  <c r="O20" i="8"/>
  <c r="N21" i="8"/>
  <c r="N22" i="8"/>
  <c r="N23" i="8"/>
  <c r="N24" i="8"/>
  <c r="N25" i="8"/>
  <c r="N20" i="8"/>
  <c r="N26" i="8" s="1"/>
  <c r="M21" i="8"/>
  <c r="M22" i="8"/>
  <c r="M23" i="8"/>
  <c r="M24" i="8"/>
  <c r="M25" i="8"/>
  <c r="M20" i="8"/>
  <c r="M26" i="8" s="1"/>
  <c r="L21" i="8"/>
  <c r="L22" i="8"/>
  <c r="L23" i="8"/>
  <c r="L24" i="8"/>
  <c r="L25" i="8"/>
  <c r="L20" i="8"/>
  <c r="L26" i="8" s="1"/>
  <c r="K21" i="8"/>
  <c r="K22" i="8"/>
  <c r="K23" i="8"/>
  <c r="K24" i="8"/>
  <c r="K25" i="8"/>
  <c r="K20" i="8"/>
  <c r="J21" i="8"/>
  <c r="J22" i="8"/>
  <c r="J23" i="8"/>
  <c r="J24" i="8"/>
  <c r="J25" i="8"/>
  <c r="J20" i="8"/>
  <c r="J26" i="8" s="1"/>
  <c r="I21" i="8"/>
  <c r="I22" i="8"/>
  <c r="I23" i="8"/>
  <c r="I24" i="8"/>
  <c r="I25" i="8"/>
  <c r="I20" i="8"/>
  <c r="I26" i="8" s="1"/>
  <c r="H21" i="8"/>
  <c r="H22" i="8"/>
  <c r="H23" i="8"/>
  <c r="H24" i="8"/>
  <c r="H25" i="8"/>
  <c r="H20" i="8"/>
  <c r="H26" i="8" s="1"/>
  <c r="G21" i="8"/>
  <c r="G22" i="8"/>
  <c r="G23" i="8"/>
  <c r="G24" i="8"/>
  <c r="G25" i="8"/>
  <c r="G20" i="8"/>
  <c r="F21" i="8"/>
  <c r="F22" i="8"/>
  <c r="F23" i="8"/>
  <c r="F24" i="8"/>
  <c r="F25" i="8"/>
  <c r="F20" i="8"/>
  <c r="F26" i="8" s="1"/>
  <c r="E21" i="8"/>
  <c r="E22" i="8"/>
  <c r="E23" i="8"/>
  <c r="E24" i="8"/>
  <c r="E25" i="8"/>
  <c r="E20" i="8"/>
  <c r="E26" i="8" s="1"/>
  <c r="L22" i="7"/>
  <c r="L23" i="7"/>
  <c r="L28" i="7" s="1"/>
  <c r="L24" i="7"/>
  <c r="L25" i="7"/>
  <c r="L26" i="7"/>
  <c r="L27" i="7"/>
  <c r="L21" i="7"/>
  <c r="K22" i="7"/>
  <c r="K23" i="7"/>
  <c r="K28" i="7" s="1"/>
  <c r="K24" i="7"/>
  <c r="K25" i="7"/>
  <c r="K26" i="7"/>
  <c r="K27" i="7"/>
  <c r="K21" i="7"/>
  <c r="J22" i="7"/>
  <c r="J23" i="7"/>
  <c r="J24" i="7"/>
  <c r="J25" i="7"/>
  <c r="J26" i="7"/>
  <c r="J27" i="7"/>
  <c r="J21" i="7"/>
  <c r="I22" i="7"/>
  <c r="I23" i="7"/>
  <c r="I28" i="7" s="1"/>
  <c r="I24" i="7"/>
  <c r="I25" i="7"/>
  <c r="I26" i="7"/>
  <c r="I27" i="7"/>
  <c r="I21" i="7"/>
  <c r="H22" i="7"/>
  <c r="H28" i="7" s="1"/>
  <c r="H23" i="7"/>
  <c r="H24" i="7"/>
  <c r="H25" i="7"/>
  <c r="H26" i="7"/>
  <c r="H27" i="7"/>
  <c r="H21" i="7"/>
  <c r="G22" i="7"/>
  <c r="G23" i="7"/>
  <c r="G28" i="7" s="1"/>
  <c r="G24" i="7"/>
  <c r="G25" i="7"/>
  <c r="G26" i="7"/>
  <c r="G27" i="7"/>
  <c r="G21" i="7"/>
  <c r="F22" i="7"/>
  <c r="F23" i="7"/>
  <c r="F24" i="7"/>
  <c r="F25" i="7"/>
  <c r="F26" i="7"/>
  <c r="F27" i="7"/>
  <c r="F21" i="7"/>
  <c r="F28" i="7" s="1"/>
  <c r="E22" i="7"/>
  <c r="E23" i="7"/>
  <c r="E24" i="7"/>
  <c r="E25" i="7"/>
  <c r="E26" i="7"/>
  <c r="E27" i="7"/>
  <c r="E28" i="7" s="1"/>
  <c r="E21" i="7"/>
  <c r="J23" i="3"/>
  <c r="J24" i="3"/>
  <c r="J25" i="3"/>
  <c r="J26" i="3"/>
  <c r="J27" i="3"/>
  <c r="J28" i="3"/>
  <c r="J29" i="3"/>
  <c r="J22" i="3"/>
  <c r="I23" i="3"/>
  <c r="I24" i="3"/>
  <c r="I25" i="3"/>
  <c r="I26" i="3"/>
  <c r="I27" i="3"/>
  <c r="I28" i="3"/>
  <c r="I29" i="3"/>
  <c r="I22" i="3"/>
  <c r="I30" i="3" s="1"/>
  <c r="H23" i="3"/>
  <c r="H24" i="3"/>
  <c r="H25" i="3"/>
  <c r="H26" i="3"/>
  <c r="H27" i="3"/>
  <c r="H28" i="3"/>
  <c r="H29" i="3"/>
  <c r="H22" i="3"/>
  <c r="G23" i="3"/>
  <c r="G24" i="3"/>
  <c r="G25" i="3"/>
  <c r="G26" i="3"/>
  <c r="G27" i="3"/>
  <c r="G28" i="3"/>
  <c r="G29" i="3"/>
  <c r="G22" i="3"/>
  <c r="F23" i="3"/>
  <c r="F24" i="3"/>
  <c r="F25" i="3"/>
  <c r="F26" i="3"/>
  <c r="F27" i="3"/>
  <c r="F28" i="3"/>
  <c r="F29" i="3"/>
  <c r="F22" i="3"/>
  <c r="E23" i="3"/>
  <c r="E24" i="3"/>
  <c r="E25" i="3"/>
  <c r="E26" i="3"/>
  <c r="E27" i="3"/>
  <c r="E28" i="3"/>
  <c r="E29" i="3"/>
  <c r="E22" i="3"/>
  <c r="E30" i="3" s="1"/>
  <c r="L25" i="1"/>
  <c r="L26" i="1"/>
  <c r="L27" i="1"/>
  <c r="L28" i="1"/>
  <c r="L29" i="1"/>
  <c r="L30" i="1"/>
  <c r="L31" i="1"/>
  <c r="L32" i="1"/>
  <c r="L33" i="1"/>
  <c r="L24" i="1"/>
  <c r="K25" i="1"/>
  <c r="K26" i="1"/>
  <c r="K27" i="1"/>
  <c r="K28" i="1"/>
  <c r="K29" i="1"/>
  <c r="K30" i="1"/>
  <c r="K31" i="1"/>
  <c r="K32" i="1"/>
  <c r="K33" i="1"/>
  <c r="K24" i="1"/>
  <c r="K34" i="1" s="1"/>
  <c r="J25" i="1"/>
  <c r="J26" i="1"/>
  <c r="J27" i="1"/>
  <c r="J28" i="1"/>
  <c r="J29" i="1"/>
  <c r="J30" i="1"/>
  <c r="J31" i="1"/>
  <c r="J32" i="1"/>
  <c r="J33" i="1"/>
  <c r="J24" i="1"/>
  <c r="I25" i="1"/>
  <c r="I26" i="1"/>
  <c r="I27" i="1"/>
  <c r="I28" i="1"/>
  <c r="I29" i="1"/>
  <c r="I30" i="1"/>
  <c r="I31" i="1"/>
  <c r="I32" i="1"/>
  <c r="I33" i="1"/>
  <c r="I24" i="1"/>
  <c r="H25" i="1"/>
  <c r="H26" i="1"/>
  <c r="H27" i="1"/>
  <c r="H28" i="1"/>
  <c r="H29" i="1"/>
  <c r="H30" i="1"/>
  <c r="H31" i="1"/>
  <c r="H32" i="1"/>
  <c r="H33" i="1"/>
  <c r="H24" i="1"/>
  <c r="G25" i="1"/>
  <c r="G26" i="1"/>
  <c r="G27" i="1"/>
  <c r="G28" i="1"/>
  <c r="G29" i="1"/>
  <c r="G30" i="1"/>
  <c r="G31" i="1"/>
  <c r="G32" i="1"/>
  <c r="G33" i="1"/>
  <c r="G24" i="1"/>
  <c r="G34" i="1" s="1"/>
  <c r="F25" i="1"/>
  <c r="F26" i="1"/>
  <c r="F27" i="1"/>
  <c r="F28" i="1"/>
  <c r="F29" i="1"/>
  <c r="F30" i="1"/>
  <c r="F31" i="1"/>
  <c r="F32" i="1"/>
  <c r="F33" i="1"/>
  <c r="F24" i="1"/>
  <c r="E25" i="1"/>
  <c r="E26" i="1"/>
  <c r="E27" i="1"/>
  <c r="E28" i="1"/>
  <c r="E29" i="1"/>
  <c r="E30" i="1"/>
  <c r="E31" i="1"/>
  <c r="E32" i="1"/>
  <c r="E33" i="1"/>
  <c r="E24" i="1"/>
  <c r="G26" i="8" l="1"/>
  <c r="K26" i="8"/>
  <c r="O26" i="8"/>
  <c r="J28" i="7"/>
  <c r="F30" i="3"/>
  <c r="H30" i="3"/>
  <c r="J30" i="3"/>
  <c r="G30" i="3"/>
  <c r="F34" i="1"/>
  <c r="H34" i="1"/>
  <c r="J34" i="1"/>
  <c r="L34" i="1"/>
  <c r="E34" i="1"/>
  <c r="I34" i="1"/>
</calcChain>
</file>

<file path=xl/sharedStrings.xml><?xml version="1.0" encoding="utf-8"?>
<sst xmlns="http://schemas.openxmlformats.org/spreadsheetml/2006/main" count="1272" uniqueCount="214">
  <si>
    <t>Austrija</t>
  </si>
  <si>
    <t>URL/website</t>
  </si>
  <si>
    <t>Index vrijednosti portala</t>
  </si>
  <si>
    <t>Stranica</t>
  </si>
  <si>
    <t>Dimenzija</t>
  </si>
  <si>
    <t>IMPR</t>
  </si>
  <si>
    <t>CPM</t>
  </si>
  <si>
    <t>CIJENA /kn</t>
  </si>
  <si>
    <t>orf.at</t>
  </si>
  <si>
    <t>ROS</t>
  </si>
  <si>
    <t>300x250</t>
  </si>
  <si>
    <t>herold.at</t>
  </si>
  <si>
    <t>gmx.at</t>
  </si>
  <si>
    <t>oe24.at</t>
  </si>
  <si>
    <t>derstandard.at</t>
  </si>
  <si>
    <t>krone.at</t>
  </si>
  <si>
    <t>kleinezeitung.at</t>
  </si>
  <si>
    <t>kurier.at</t>
  </si>
  <si>
    <t>news-networld.at</t>
  </si>
  <si>
    <t>diepresse.com</t>
  </si>
  <si>
    <t>UKUPNO:</t>
  </si>
  <si>
    <t>Njemačka</t>
  </si>
  <si>
    <t>t-online.de</t>
  </si>
  <si>
    <t>Naslovnica</t>
  </si>
  <si>
    <t>gutefrage.net</t>
  </si>
  <si>
    <t>web.de</t>
  </si>
  <si>
    <t>bild.de</t>
  </si>
  <si>
    <t>gmx.de</t>
  </si>
  <si>
    <t>spiegel.de</t>
  </si>
  <si>
    <t>chefkoch.de</t>
  </si>
  <si>
    <t>wetter.com</t>
  </si>
  <si>
    <t>meinestadt.de</t>
  </si>
  <si>
    <t>holidaycheck.de</t>
  </si>
  <si>
    <t>Italija</t>
  </si>
  <si>
    <t>ebay.it</t>
  </si>
  <si>
    <t>728x90</t>
  </si>
  <si>
    <t>libero.it</t>
  </si>
  <si>
    <t>virgilio.it</t>
  </si>
  <si>
    <t>yahoo.it</t>
  </si>
  <si>
    <t>lastminute.com</t>
  </si>
  <si>
    <t>viaggi.repubblica.it</t>
  </si>
  <si>
    <t>Kanal Viaggi</t>
  </si>
  <si>
    <t>viaggi.corriere.it</t>
  </si>
  <si>
    <t>ilsole24ore.it</t>
  </si>
  <si>
    <t>Slovenija</t>
  </si>
  <si>
    <t>Indeks vrijednosti portala</t>
  </si>
  <si>
    <t>24ur.com</t>
  </si>
  <si>
    <t>najdi.si</t>
  </si>
  <si>
    <t>rtvslo.si</t>
  </si>
  <si>
    <t>bolha.com</t>
  </si>
  <si>
    <t>vreme.net</t>
  </si>
  <si>
    <t>zurnal24.si</t>
  </si>
  <si>
    <t>zadovoljna.si</t>
  </si>
  <si>
    <t>avto.net</t>
  </si>
  <si>
    <t>bibaleze.si</t>
  </si>
  <si>
    <t>okusno.je</t>
  </si>
  <si>
    <t>finance.si</t>
  </si>
  <si>
    <t>ringaraja.net</t>
  </si>
  <si>
    <t>Nizozemska</t>
  </si>
  <si>
    <t>telegraaf.nl</t>
  </si>
  <si>
    <t>elsevier.nl</t>
  </si>
  <si>
    <t>zoover.nl</t>
  </si>
  <si>
    <t>vakantie.nl</t>
  </si>
  <si>
    <t>Francuska</t>
  </si>
  <si>
    <t>www.lemonde.fr</t>
  </si>
  <si>
    <t>www.tempsreel.nouvelobs.com</t>
  </si>
  <si>
    <t>www.leparisien.fr</t>
  </si>
  <si>
    <t>www.opodo.fr</t>
  </si>
  <si>
    <t>www.govoyages.com</t>
  </si>
  <si>
    <t>www.tripadvisor.fr</t>
  </si>
  <si>
    <t>www.routard.com</t>
  </si>
  <si>
    <t>Češka</t>
  </si>
  <si>
    <t>CIJENA/kn</t>
  </si>
  <si>
    <t>www.seznam.cz</t>
  </si>
  <si>
    <t>www.novinky.cz</t>
  </si>
  <si>
    <t>www.aktualne.cz</t>
  </si>
  <si>
    <t>www.super.cz</t>
  </si>
  <si>
    <t>www.stream.cz</t>
  </si>
  <si>
    <t>www.idnes.cz</t>
  </si>
  <si>
    <t>300x300</t>
  </si>
  <si>
    <t>www.centrum.cz</t>
  </si>
  <si>
    <t>Slovačka</t>
  </si>
  <si>
    <t>zoznam.sk</t>
  </si>
  <si>
    <t>sme.sk</t>
  </si>
  <si>
    <t>azet.sk</t>
  </si>
  <si>
    <t>topky.sk</t>
  </si>
  <si>
    <t>atlas.sk</t>
  </si>
  <si>
    <t>cas.sk</t>
  </si>
  <si>
    <t>Belgija</t>
  </si>
  <si>
    <t>7sur7.be</t>
  </si>
  <si>
    <t>Putovanja, vremenska prognoza</t>
  </si>
  <si>
    <t>300x600</t>
  </si>
  <si>
    <t>knack.be</t>
  </si>
  <si>
    <t>standaard.be</t>
  </si>
  <si>
    <t>Poljska</t>
  </si>
  <si>
    <t>www.onet.pl</t>
  </si>
  <si>
    <t>Gornja polovica naslovnice</t>
  </si>
  <si>
    <t>www.wp.pl</t>
  </si>
  <si>
    <t>www.gazeta.pl</t>
  </si>
  <si>
    <t>Švicarska</t>
  </si>
  <si>
    <t>search.ch</t>
  </si>
  <si>
    <t>160x600</t>
  </si>
  <si>
    <t>bluewin.ch</t>
  </si>
  <si>
    <t>980x300</t>
  </si>
  <si>
    <t>blick.ch</t>
  </si>
  <si>
    <t>994x118</t>
  </si>
  <si>
    <t>sbb.ch</t>
  </si>
  <si>
    <t>20min.ch</t>
  </si>
  <si>
    <t>940x300</t>
  </si>
  <si>
    <t>ebookers.ch</t>
  </si>
  <si>
    <t>travel.ch</t>
  </si>
  <si>
    <t>468x60</t>
  </si>
  <si>
    <t>Španjolska</t>
  </si>
  <si>
    <t>www.hola.com</t>
  </si>
  <si>
    <t>www.edreams.es</t>
  </si>
  <si>
    <t>www.rumbo.es</t>
  </si>
  <si>
    <t>www.lavanguardia.com</t>
  </si>
  <si>
    <t>http://elpais.com</t>
  </si>
  <si>
    <t>www.elmundo.es</t>
  </si>
  <si>
    <t>Velika Britanija</t>
  </si>
  <si>
    <t>dailymail.co.uk</t>
  </si>
  <si>
    <t>guardian.co.uk</t>
  </si>
  <si>
    <t>telegraph.co.uk</t>
  </si>
  <si>
    <t>thesun.co.uk</t>
  </si>
  <si>
    <t>travel.yahoo.com</t>
  </si>
  <si>
    <t>lonelyplanet.com</t>
  </si>
  <si>
    <t>expedia.com</t>
  </si>
  <si>
    <t>cntraveller.com</t>
  </si>
  <si>
    <t>Švedska</t>
  </si>
  <si>
    <t>www.aftonbladet.se</t>
  </si>
  <si>
    <t>Travel section</t>
  </si>
  <si>
    <t>www.expressen.se</t>
  </si>
  <si>
    <t>www.resguiden.se</t>
  </si>
  <si>
    <t>Norveška</t>
  </si>
  <si>
    <t>www.vg.no</t>
  </si>
  <si>
    <t>Travel Section</t>
  </si>
  <si>
    <t>360x300</t>
  </si>
  <si>
    <t>www.finn.no</t>
  </si>
  <si>
    <t>240x300</t>
  </si>
  <si>
    <t>www.dagbladet.no</t>
  </si>
  <si>
    <t>980x150</t>
  </si>
  <si>
    <t>www.restplatss.no</t>
  </si>
  <si>
    <t>Danska</t>
  </si>
  <si>
    <t>www.ekstrabladet.dk</t>
  </si>
  <si>
    <t>www.bt.dk</t>
  </si>
  <si>
    <t>www.rejseliv.dk</t>
  </si>
  <si>
    <t>www.camping.dk</t>
  </si>
  <si>
    <t>150x240</t>
  </si>
  <si>
    <t>Finska</t>
  </si>
  <si>
    <t>www.iltasanomat.fi</t>
  </si>
  <si>
    <t>300x200</t>
  </si>
  <si>
    <t>www.iltalehti.fi</t>
  </si>
  <si>
    <t>1.</t>
  </si>
  <si>
    <t>2.</t>
  </si>
  <si>
    <t>3.</t>
  </si>
  <si>
    <t>4.</t>
  </si>
  <si>
    <t>5.</t>
  </si>
  <si>
    <t>6.</t>
  </si>
  <si>
    <t>7.</t>
  </si>
  <si>
    <t>URL</t>
  </si>
  <si>
    <t>Period</t>
  </si>
  <si>
    <t>Budžet/kn</t>
  </si>
  <si>
    <t>Broj impresija</t>
  </si>
  <si>
    <t>Ožujak - budžet</t>
  </si>
  <si>
    <t>Ožujak – impr.</t>
  </si>
  <si>
    <t>Travanj - budžet</t>
  </si>
  <si>
    <t>Travanj – impr.</t>
  </si>
  <si>
    <t>Svibanj - budžet</t>
  </si>
  <si>
    <t>Svibanj – impr.</t>
  </si>
  <si>
    <t>Lipanj - budžet</t>
  </si>
  <si>
    <t>Lipanj – impr.</t>
  </si>
  <si>
    <t>01.03.2013. – 15.06.2013.</t>
  </si>
  <si>
    <t>UKUPNO</t>
  </si>
  <si>
    <t>01.04.2013. - 15.06.2013.</t>
  </si>
  <si>
    <t>01.03.2013. - 15.06.2013.</t>
  </si>
  <si>
    <t>15.04.2013. - 10.09.2013.</t>
  </si>
  <si>
    <t>Srpanj - budžet</t>
  </si>
  <si>
    <t>Srpanj - impr.</t>
  </si>
  <si>
    <t>Kolovoz - budžet</t>
  </si>
  <si>
    <t>Kolovoz - impr.</t>
  </si>
  <si>
    <t>Rujan - budžet</t>
  </si>
  <si>
    <t>Rujan - impr.</t>
  </si>
  <si>
    <t>01.03.2013. - 31.03.2013.</t>
  </si>
  <si>
    <t>18.03.2013. - 14.09.2013.</t>
  </si>
  <si>
    <t>15.03.2013. - 31.08.2013.</t>
  </si>
  <si>
    <t xml:space="preserve">11.03.2013. - 13.09.2013. </t>
  </si>
  <si>
    <t>Srpanj – impr.</t>
  </si>
  <si>
    <t>Kolovoz – impr.</t>
  </si>
  <si>
    <t>Rujan – impr.</t>
  </si>
  <si>
    <t>01.03.2013. - 31.03.2013. 25.08.2013. - 08.09.2013.</t>
  </si>
  <si>
    <t>01.03.2013. - 30.09.2013.</t>
  </si>
  <si>
    <t>01.03.2013. - 15.09.2013.</t>
  </si>
  <si>
    <t>01.03.2013. - 28.06.2013.</t>
  </si>
  <si>
    <t>01.03.2013. - 31.05.2013.</t>
  </si>
  <si>
    <t>hln.be</t>
  </si>
  <si>
    <t>Doba dana/h</t>
  </si>
  <si>
    <t>Postotak raspodjele  %</t>
  </si>
  <si>
    <t>00:00 – 08:00</t>
  </si>
  <si>
    <t>-</t>
  </si>
  <si>
    <t>08:00 – 12:00</t>
  </si>
  <si>
    <t>12:00 – 16:00</t>
  </si>
  <si>
    <t>16:00 – 20:00</t>
  </si>
  <si>
    <t>20:00 – 00:00</t>
  </si>
  <si>
    <t xml:space="preserve"> 00:00 – 08:00</t>
  </si>
  <si>
    <t>(opodo, govoyages, routard, tripadvisor)</t>
  </si>
  <si>
    <t>(lemonde, leparisien, tempsreel, nouvelobs)</t>
  </si>
  <si>
    <t>Tablica za popunjavanje ponuda (Tablica 1.)</t>
  </si>
  <si>
    <t>Tablica sa raspodjelom budžeta i impresija za vremenska razdoblja oglašavanja (Tablica 2.)</t>
  </si>
  <si>
    <t>Dnevni raspored raspodjele budžeta i impresija (Tablica 3.)</t>
  </si>
  <si>
    <t>avtokampi.si</t>
  </si>
  <si>
    <t>adrialog.com</t>
  </si>
  <si>
    <t>alaris.si</t>
  </si>
  <si>
    <t>300x251</t>
  </si>
  <si>
    <t>300x252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</si>
</sst>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[$kn-41A];\-#,##0.00\ [$kn-41A]"/>
    <numFmt numFmtId="165" formatCode="#,##0.00\ &quot;kn&quot;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i/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333333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8"/>
      <color rgb="FF000000"/>
      <name val="Calibri"/>
      <family val="2"/>
      <charset val="238"/>
    </font>
    <font>
      <sz val="6"/>
      <color rgb="FF000000"/>
      <name val="Tahoma"/>
      <family val="2"/>
      <charset val="238"/>
    </font>
    <font>
      <b/>
      <sz val="6"/>
      <color rgb="FF000000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rgb="FF000000"/>
      <name val="Calibri"/>
      <family val="2"/>
      <charset val="238"/>
    </font>
    <font>
      <sz val="6"/>
      <color theme="1"/>
      <name val="Tahoma"/>
      <family val="2"/>
      <charset val="238"/>
    </font>
    <font>
      <b/>
      <sz val="6"/>
      <color rgb="FF0070C0"/>
      <name val="Tahoma"/>
      <family val="2"/>
      <charset val="238"/>
    </font>
    <font>
      <sz val="6"/>
      <color rgb="FF0070C0"/>
      <name val="Tahoma"/>
      <family val="2"/>
      <charset val="238"/>
    </font>
    <font>
      <sz val="6"/>
      <color rgb="FF9C0006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0" fillId="0" borderId="0" xfId="0" applyNumberFormat="1"/>
    <xf numFmtId="4" fontId="6" fillId="0" borderId="4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6" borderId="4" xfId="0" applyNumberFormat="1" applyFont="1" applyFill="1" applyBorder="1" applyAlignment="1">
      <alignment horizontal="center" vertical="center" wrapText="1"/>
    </xf>
    <xf numFmtId="8" fontId="15" fillId="5" borderId="4" xfId="0" applyNumberFormat="1" applyFont="1" applyFill="1" applyBorder="1" applyAlignment="1">
      <alignment horizontal="center" vertical="center" wrapText="1"/>
    </xf>
    <xf numFmtId="3" fontId="14" fillId="6" borderId="4" xfId="0" applyNumberFormat="1" applyFont="1" applyFill="1" applyBorder="1" applyAlignment="1">
      <alignment horizontal="center" vertical="center" wrapText="1"/>
    </xf>
    <xf numFmtId="8" fontId="14" fillId="5" borderId="4" xfId="0" applyNumberFormat="1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0" fillId="0" borderId="0" xfId="0" applyBorder="1"/>
    <xf numFmtId="3" fontId="15" fillId="6" borderId="2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/>
    <xf numFmtId="4" fontId="0" fillId="0" borderId="0" xfId="0" applyNumberFormat="1" applyBorder="1"/>
    <xf numFmtId="0" fontId="16" fillId="0" borderId="0" xfId="0" applyFont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8" fontId="16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5" fontId="15" fillId="5" borderId="4" xfId="0" applyNumberFormat="1" applyFont="1" applyFill="1" applyBorder="1" applyAlignment="1">
      <alignment horizontal="center" vertical="center" wrapText="1"/>
    </xf>
    <xf numFmtId="0" fontId="9" fillId="0" borderId="10" xfId="0" applyFont="1" applyBorder="1"/>
    <xf numFmtId="165" fontId="14" fillId="5" borderId="4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0" fontId="13" fillId="0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9" fontId="25" fillId="0" borderId="4" xfId="0" applyNumberFormat="1" applyFont="1" applyBorder="1" applyAlignment="1">
      <alignment horizontal="center" vertical="center" wrapText="1"/>
    </xf>
    <xf numFmtId="3" fontId="3" fillId="4" borderId="4" xfId="0" applyNumberFormat="1" applyFont="1" applyFill="1" applyBorder="1" applyAlignment="1" applyProtection="1">
      <alignment horizontal="center" vertic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3" fontId="5" fillId="5" borderId="4" xfId="0" applyNumberFormat="1" applyFont="1" applyFill="1" applyBorder="1" applyAlignment="1" applyProtection="1">
      <alignment vertical="center"/>
      <protection locked="0"/>
    </xf>
    <xf numFmtId="4" fontId="5" fillId="5" borderId="4" xfId="0" applyNumberFormat="1" applyFont="1" applyFill="1" applyBorder="1" applyAlignment="1" applyProtection="1">
      <alignment vertical="center"/>
      <protection locked="0"/>
    </xf>
    <xf numFmtId="165" fontId="5" fillId="5" borderId="4" xfId="0" applyNumberFormat="1" applyFont="1" applyFill="1" applyBorder="1" applyAlignment="1" applyProtection="1">
      <alignment horizontal="right" vertical="center"/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4" fontId="3" fillId="4" borderId="2" xfId="0" applyNumberFormat="1" applyFont="1" applyFill="1" applyBorder="1" applyAlignment="1" applyProtection="1">
      <alignment horizontal="center" vertical="center"/>
      <protection locked="0"/>
    </xf>
    <xf numFmtId="165" fontId="3" fillId="4" borderId="2" xfId="0" applyNumberFormat="1" applyFont="1" applyFill="1" applyBorder="1" applyAlignment="1" applyProtection="1">
      <alignment horizontal="center" vertical="center"/>
      <protection locked="0"/>
    </xf>
    <xf numFmtId="3" fontId="7" fillId="4" borderId="4" xfId="0" applyNumberFormat="1" applyFont="1" applyFill="1" applyBorder="1" applyAlignment="1" applyProtection="1">
      <alignment horizontal="center" vertical="center"/>
      <protection locked="0"/>
    </xf>
    <xf numFmtId="4" fontId="7" fillId="4" borderId="4" xfId="0" applyNumberFormat="1" applyFont="1" applyFill="1" applyBorder="1" applyAlignment="1" applyProtection="1">
      <alignment horizontal="center" vertical="center"/>
      <protection locked="0"/>
    </xf>
    <xf numFmtId="165" fontId="7" fillId="4" borderId="4" xfId="0" applyNumberFormat="1" applyFont="1" applyFill="1" applyBorder="1" applyAlignment="1" applyProtection="1">
      <alignment horizontal="center" vertical="center"/>
      <protection locked="0"/>
    </xf>
    <xf numFmtId="3" fontId="7" fillId="5" borderId="4" xfId="0" applyNumberFormat="1" applyFont="1" applyFill="1" applyBorder="1" applyAlignment="1" applyProtection="1">
      <alignment horizontal="center" vertical="center"/>
      <protection locked="0"/>
    </xf>
    <xf numFmtId="4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5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J6" sqref="J6"/>
    </sheetView>
  </sheetViews>
  <sheetFormatPr defaultRowHeight="15" x14ac:dyDescent="0.25"/>
  <cols>
    <col min="1" max="1" width="15.7109375" customWidth="1"/>
    <col min="2" max="2" width="11.42578125" style="13" customWidth="1"/>
    <col min="3" max="3" width="12" customWidth="1"/>
    <col min="4" max="4" width="12.5703125" customWidth="1"/>
    <col min="5" max="5" width="15" customWidth="1"/>
    <col min="6" max="6" width="13.7109375" customWidth="1"/>
    <col min="7" max="7" width="14.28515625" bestFit="1" customWidth="1"/>
    <col min="8" max="8" width="16.42578125" customWidth="1"/>
    <col min="9" max="9" width="15.5703125" customWidth="1"/>
    <col min="10" max="10" width="16.5703125" customWidth="1"/>
    <col min="11" max="11" width="17.7109375" customWidth="1"/>
    <col min="12" max="12" width="14.85546875" customWidth="1"/>
    <col min="14" max="14" width="10.7109375" bestFit="1" customWidth="1"/>
    <col min="16" max="16" width="14.7109375" customWidth="1"/>
    <col min="17" max="17" width="15.42578125" customWidth="1"/>
    <col min="18" max="18" width="12" customWidth="1"/>
    <col min="19" max="19" width="12.5703125" customWidth="1"/>
    <col min="20" max="20" width="15" customWidth="1"/>
    <col min="21" max="21" width="13.710937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0</v>
      </c>
      <c r="B3" s="15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42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</row>
    <row r="6" spans="1:7" ht="16.5" thickTop="1" thickBot="1" x14ac:dyDescent="0.3">
      <c r="A6" s="7" t="s">
        <v>8</v>
      </c>
      <c r="B6" s="17">
        <v>100</v>
      </c>
      <c r="C6" s="9" t="s">
        <v>9</v>
      </c>
      <c r="D6" s="9" t="s">
        <v>10</v>
      </c>
      <c r="E6" s="108"/>
      <c r="F6" s="109"/>
      <c r="G6" s="110"/>
    </row>
    <row r="7" spans="1:7" ht="15.75" thickBot="1" x14ac:dyDescent="0.3">
      <c r="A7" s="7" t="s">
        <v>11</v>
      </c>
      <c r="B7" s="17">
        <v>85.8</v>
      </c>
      <c r="C7" s="9" t="s">
        <v>9</v>
      </c>
      <c r="D7" s="9" t="s">
        <v>10</v>
      </c>
      <c r="E7" s="108"/>
      <c r="F7" s="109"/>
      <c r="G7" s="110"/>
    </row>
    <row r="8" spans="1:7" ht="15.75" thickBot="1" x14ac:dyDescent="0.3">
      <c r="A8" s="7" t="s">
        <v>12</v>
      </c>
      <c r="B8" s="17">
        <v>81.33</v>
      </c>
      <c r="C8" s="9" t="s">
        <v>9</v>
      </c>
      <c r="D8" s="9" t="s">
        <v>10</v>
      </c>
      <c r="E8" s="108"/>
      <c r="F8" s="109"/>
      <c r="G8" s="110"/>
    </row>
    <row r="9" spans="1:7" ht="15.75" thickBot="1" x14ac:dyDescent="0.3">
      <c r="A9" s="7" t="s">
        <v>13</v>
      </c>
      <c r="B9" s="17">
        <v>78.09</v>
      </c>
      <c r="C9" s="9" t="s">
        <v>9</v>
      </c>
      <c r="D9" s="9" t="s">
        <v>10</v>
      </c>
      <c r="E9" s="108"/>
      <c r="F9" s="109"/>
      <c r="G9" s="110"/>
    </row>
    <row r="10" spans="1:7" ht="15.75" thickBot="1" x14ac:dyDescent="0.3">
      <c r="A10" s="7" t="s">
        <v>14</v>
      </c>
      <c r="B10" s="17">
        <v>61.88</v>
      </c>
      <c r="C10" s="9" t="s">
        <v>9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15</v>
      </c>
      <c r="B11" s="17">
        <v>60.19</v>
      </c>
      <c r="C11" s="9" t="s">
        <v>9</v>
      </c>
      <c r="D11" s="9" t="s">
        <v>10</v>
      </c>
      <c r="E11" s="108"/>
      <c r="F11" s="109"/>
      <c r="G11" s="110"/>
    </row>
    <row r="12" spans="1:7" ht="15.75" thickBot="1" x14ac:dyDescent="0.3">
      <c r="A12" s="7" t="s">
        <v>16</v>
      </c>
      <c r="B12" s="17">
        <v>55.25</v>
      </c>
      <c r="C12" s="9" t="s">
        <v>9</v>
      </c>
      <c r="D12" s="9" t="s">
        <v>10</v>
      </c>
      <c r="E12" s="108"/>
      <c r="F12" s="109"/>
      <c r="G12" s="110"/>
    </row>
    <row r="13" spans="1:7" ht="15.75" thickBot="1" x14ac:dyDescent="0.3">
      <c r="A13" s="7" t="s">
        <v>17</v>
      </c>
      <c r="B13" s="17">
        <v>53.09</v>
      </c>
      <c r="C13" s="9" t="s">
        <v>9</v>
      </c>
      <c r="D13" s="9" t="s">
        <v>10</v>
      </c>
      <c r="E13" s="108"/>
      <c r="F13" s="109"/>
      <c r="G13" s="110"/>
    </row>
    <row r="14" spans="1:7" ht="15.75" thickBot="1" x14ac:dyDescent="0.3">
      <c r="A14" s="7" t="s">
        <v>18</v>
      </c>
      <c r="B14" s="17">
        <v>52.78</v>
      </c>
      <c r="C14" s="9" t="s">
        <v>9</v>
      </c>
      <c r="D14" s="9" t="s">
        <v>10</v>
      </c>
      <c r="E14" s="108"/>
      <c r="F14" s="109"/>
      <c r="G14" s="110"/>
    </row>
    <row r="15" spans="1:7" ht="15.75" thickBot="1" x14ac:dyDescent="0.3">
      <c r="A15" s="7" t="s">
        <v>19</v>
      </c>
      <c r="B15" s="17">
        <v>50</v>
      </c>
      <c r="C15" s="9" t="s">
        <v>9</v>
      </c>
      <c r="D15" s="9" t="s">
        <v>10</v>
      </c>
      <c r="E15" s="111"/>
      <c r="F15" s="112"/>
      <c r="G15" s="113"/>
    </row>
    <row r="16" spans="1:7" ht="15.75" thickBot="1" x14ac:dyDescent="0.3">
      <c r="A16" s="10" t="s">
        <v>20</v>
      </c>
      <c r="B16" s="18"/>
      <c r="C16" s="11"/>
      <c r="D16" s="11"/>
      <c r="E16" s="12"/>
      <c r="F16" s="12"/>
      <c r="G16" s="14">
        <v>798000</v>
      </c>
    </row>
    <row r="20" spans="1:12" ht="15.75" thickBot="1" x14ac:dyDescent="0.3">
      <c r="A20" s="116" t="s">
        <v>207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ht="16.5" thickTop="1" thickBot="1" x14ac:dyDescent="0.3"/>
    <row r="22" spans="1:12" ht="15.75" thickBot="1" x14ac:dyDescent="0.3">
      <c r="A22" s="43" t="s">
        <v>0</v>
      </c>
      <c r="B22" s="44"/>
      <c r="C22" s="44"/>
      <c r="D22" s="44"/>
      <c r="E22" s="45">
        <v>0.16500000000000001</v>
      </c>
      <c r="F22" s="45">
        <v>0.16500000000000001</v>
      </c>
      <c r="G22" s="46">
        <v>0.33</v>
      </c>
      <c r="H22" s="46">
        <v>0.33</v>
      </c>
      <c r="I22" s="46">
        <v>0.34</v>
      </c>
      <c r="J22" s="46">
        <v>0.34</v>
      </c>
      <c r="K22" s="45">
        <v>0.16500000000000001</v>
      </c>
      <c r="L22" s="45">
        <v>0.16500000000000001</v>
      </c>
    </row>
    <row r="23" spans="1:12" ht="15.75" thickBot="1" x14ac:dyDescent="0.3">
      <c r="A23" s="47" t="s">
        <v>159</v>
      </c>
      <c r="B23" s="48" t="s">
        <v>160</v>
      </c>
      <c r="C23" s="49" t="s">
        <v>161</v>
      </c>
      <c r="D23" s="50" t="s">
        <v>162</v>
      </c>
      <c r="E23" s="49" t="s">
        <v>163</v>
      </c>
      <c r="F23" s="50" t="s">
        <v>164</v>
      </c>
      <c r="G23" s="49" t="s">
        <v>165</v>
      </c>
      <c r="H23" s="50" t="s">
        <v>166</v>
      </c>
      <c r="I23" s="49" t="s">
        <v>167</v>
      </c>
      <c r="J23" s="50" t="s">
        <v>168</v>
      </c>
      <c r="K23" s="49" t="s">
        <v>169</v>
      </c>
      <c r="L23" s="50" t="s">
        <v>170</v>
      </c>
    </row>
    <row r="24" spans="1:12" ht="18.75" thickBot="1" x14ac:dyDescent="0.3">
      <c r="A24" s="7" t="s">
        <v>8</v>
      </c>
      <c r="B24" s="51" t="s">
        <v>171</v>
      </c>
      <c r="C24" s="90">
        <f>G6</f>
        <v>0</v>
      </c>
      <c r="D24" s="52">
        <f>E6</f>
        <v>0</v>
      </c>
      <c r="E24" s="53">
        <f>0.165*C24</f>
        <v>0</v>
      </c>
      <c r="F24" s="52">
        <f>0.165*D24</f>
        <v>0</v>
      </c>
      <c r="G24" s="53">
        <f>0.33*C24</f>
        <v>0</v>
      </c>
      <c r="H24" s="52">
        <f>0.33*D24</f>
        <v>0</v>
      </c>
      <c r="I24" s="90">
        <f>0.34*C24</f>
        <v>0</v>
      </c>
      <c r="J24" s="52">
        <f>0.34*D24</f>
        <v>0</v>
      </c>
      <c r="K24" s="90">
        <f>0.165*C24</f>
        <v>0</v>
      </c>
      <c r="L24" s="52">
        <f>0.165*D24</f>
        <v>0</v>
      </c>
    </row>
    <row r="25" spans="1:12" ht="18.75" thickBot="1" x14ac:dyDescent="0.3">
      <c r="A25" s="7" t="s">
        <v>11</v>
      </c>
      <c r="B25" s="51" t="s">
        <v>171</v>
      </c>
      <c r="C25" s="90">
        <f t="shared" ref="C25:C33" si="0">G7</f>
        <v>0</v>
      </c>
      <c r="D25" s="52">
        <f t="shared" ref="D25:D33" si="1">E7</f>
        <v>0</v>
      </c>
      <c r="E25" s="53">
        <f t="shared" ref="E25:E33" si="2">0.165*C25</f>
        <v>0</v>
      </c>
      <c r="F25" s="52">
        <f t="shared" ref="F25:F33" si="3">0.165*D25</f>
        <v>0</v>
      </c>
      <c r="G25" s="53">
        <f t="shared" ref="G25:G33" si="4">0.33*C25</f>
        <v>0</v>
      </c>
      <c r="H25" s="52">
        <f t="shared" ref="H25:H33" si="5">0.33*D25</f>
        <v>0</v>
      </c>
      <c r="I25" s="90">
        <f t="shared" ref="I25:I33" si="6">0.34*C25</f>
        <v>0</v>
      </c>
      <c r="J25" s="52">
        <f t="shared" ref="J25:J33" si="7">0.34*D25</f>
        <v>0</v>
      </c>
      <c r="K25" s="90">
        <f t="shared" ref="K25:K33" si="8">0.165*C25</f>
        <v>0</v>
      </c>
      <c r="L25" s="52">
        <f t="shared" ref="L25:L33" si="9">0.165*D25</f>
        <v>0</v>
      </c>
    </row>
    <row r="26" spans="1:12" ht="18.75" thickBot="1" x14ac:dyDescent="0.3">
      <c r="A26" s="7" t="s">
        <v>12</v>
      </c>
      <c r="B26" s="51" t="s">
        <v>171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  <c r="K26" s="90">
        <f t="shared" si="8"/>
        <v>0</v>
      </c>
      <c r="L26" s="52">
        <f t="shared" si="9"/>
        <v>0</v>
      </c>
    </row>
    <row r="27" spans="1:12" ht="18.75" thickBot="1" x14ac:dyDescent="0.3">
      <c r="A27" s="7" t="s">
        <v>13</v>
      </c>
      <c r="B27" s="51" t="s">
        <v>171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  <c r="K27" s="90">
        <f t="shared" si="8"/>
        <v>0</v>
      </c>
      <c r="L27" s="52">
        <f t="shared" si="9"/>
        <v>0</v>
      </c>
    </row>
    <row r="28" spans="1:12" ht="18.75" thickBot="1" x14ac:dyDescent="0.3">
      <c r="A28" s="7" t="s">
        <v>14</v>
      </c>
      <c r="B28" s="51" t="s">
        <v>171</v>
      </c>
      <c r="C28" s="90">
        <f t="shared" si="0"/>
        <v>0</v>
      </c>
      <c r="D28" s="52">
        <f t="shared" si="1"/>
        <v>0</v>
      </c>
      <c r="E28" s="53">
        <f t="shared" si="2"/>
        <v>0</v>
      </c>
      <c r="F28" s="52">
        <f t="shared" si="3"/>
        <v>0</v>
      </c>
      <c r="G28" s="53">
        <f t="shared" si="4"/>
        <v>0</v>
      </c>
      <c r="H28" s="52">
        <f t="shared" si="5"/>
        <v>0</v>
      </c>
      <c r="I28" s="90">
        <f t="shared" si="6"/>
        <v>0</v>
      </c>
      <c r="J28" s="52">
        <f t="shared" si="7"/>
        <v>0</v>
      </c>
      <c r="K28" s="90">
        <f t="shared" si="8"/>
        <v>0</v>
      </c>
      <c r="L28" s="52">
        <f t="shared" si="9"/>
        <v>0</v>
      </c>
    </row>
    <row r="29" spans="1:12" ht="18.75" thickBot="1" x14ac:dyDescent="0.3">
      <c r="A29" s="7" t="s">
        <v>15</v>
      </c>
      <c r="B29" s="51" t="s">
        <v>171</v>
      </c>
      <c r="C29" s="90">
        <f t="shared" si="0"/>
        <v>0</v>
      </c>
      <c r="D29" s="52">
        <f t="shared" si="1"/>
        <v>0</v>
      </c>
      <c r="E29" s="53">
        <f t="shared" si="2"/>
        <v>0</v>
      </c>
      <c r="F29" s="52">
        <f t="shared" si="3"/>
        <v>0</v>
      </c>
      <c r="G29" s="53">
        <f t="shared" si="4"/>
        <v>0</v>
      </c>
      <c r="H29" s="52">
        <f t="shared" si="5"/>
        <v>0</v>
      </c>
      <c r="I29" s="90">
        <f t="shared" si="6"/>
        <v>0</v>
      </c>
      <c r="J29" s="52">
        <f t="shared" si="7"/>
        <v>0</v>
      </c>
      <c r="K29" s="90">
        <f t="shared" si="8"/>
        <v>0</v>
      </c>
      <c r="L29" s="52">
        <f t="shared" si="9"/>
        <v>0</v>
      </c>
    </row>
    <row r="30" spans="1:12" ht="18.75" thickBot="1" x14ac:dyDescent="0.3">
      <c r="A30" s="7" t="s">
        <v>16</v>
      </c>
      <c r="B30" s="51" t="s">
        <v>171</v>
      </c>
      <c r="C30" s="90">
        <f t="shared" si="0"/>
        <v>0</v>
      </c>
      <c r="D30" s="52">
        <f t="shared" si="1"/>
        <v>0</v>
      </c>
      <c r="E30" s="53">
        <f t="shared" si="2"/>
        <v>0</v>
      </c>
      <c r="F30" s="52">
        <f t="shared" si="3"/>
        <v>0</v>
      </c>
      <c r="G30" s="53">
        <f t="shared" si="4"/>
        <v>0</v>
      </c>
      <c r="H30" s="52">
        <f t="shared" si="5"/>
        <v>0</v>
      </c>
      <c r="I30" s="90">
        <f t="shared" si="6"/>
        <v>0</v>
      </c>
      <c r="J30" s="52">
        <f t="shared" si="7"/>
        <v>0</v>
      </c>
      <c r="K30" s="90">
        <f t="shared" si="8"/>
        <v>0</v>
      </c>
      <c r="L30" s="52">
        <f t="shared" si="9"/>
        <v>0</v>
      </c>
    </row>
    <row r="31" spans="1:12" ht="18.75" thickBot="1" x14ac:dyDescent="0.3">
      <c r="A31" s="7" t="s">
        <v>17</v>
      </c>
      <c r="B31" s="51" t="s">
        <v>171</v>
      </c>
      <c r="C31" s="90">
        <f t="shared" si="0"/>
        <v>0</v>
      </c>
      <c r="D31" s="52">
        <f t="shared" si="1"/>
        <v>0</v>
      </c>
      <c r="E31" s="53">
        <f t="shared" si="2"/>
        <v>0</v>
      </c>
      <c r="F31" s="52">
        <f t="shared" si="3"/>
        <v>0</v>
      </c>
      <c r="G31" s="53">
        <f t="shared" si="4"/>
        <v>0</v>
      </c>
      <c r="H31" s="52">
        <f t="shared" si="5"/>
        <v>0</v>
      </c>
      <c r="I31" s="90">
        <f t="shared" si="6"/>
        <v>0</v>
      </c>
      <c r="J31" s="52">
        <f t="shared" si="7"/>
        <v>0</v>
      </c>
      <c r="K31" s="90">
        <f t="shared" si="8"/>
        <v>0</v>
      </c>
      <c r="L31" s="52">
        <f t="shared" si="9"/>
        <v>0</v>
      </c>
    </row>
    <row r="32" spans="1:12" ht="18.75" thickBot="1" x14ac:dyDescent="0.3">
      <c r="A32" s="7" t="s">
        <v>18</v>
      </c>
      <c r="B32" s="51" t="s">
        <v>171</v>
      </c>
      <c r="C32" s="90">
        <f t="shared" si="0"/>
        <v>0</v>
      </c>
      <c r="D32" s="52">
        <f t="shared" si="1"/>
        <v>0</v>
      </c>
      <c r="E32" s="53">
        <f t="shared" si="2"/>
        <v>0</v>
      </c>
      <c r="F32" s="52">
        <f t="shared" si="3"/>
        <v>0</v>
      </c>
      <c r="G32" s="53">
        <f t="shared" si="4"/>
        <v>0</v>
      </c>
      <c r="H32" s="52">
        <f t="shared" si="5"/>
        <v>0</v>
      </c>
      <c r="I32" s="90">
        <f t="shared" si="6"/>
        <v>0</v>
      </c>
      <c r="J32" s="52">
        <f t="shared" si="7"/>
        <v>0</v>
      </c>
      <c r="K32" s="90">
        <f t="shared" si="8"/>
        <v>0</v>
      </c>
      <c r="L32" s="52">
        <f t="shared" si="9"/>
        <v>0</v>
      </c>
    </row>
    <row r="33" spans="1:21" ht="18.75" thickBot="1" x14ac:dyDescent="0.3">
      <c r="A33" s="7" t="s">
        <v>19</v>
      </c>
      <c r="B33" s="51" t="s">
        <v>171</v>
      </c>
      <c r="C33" s="90">
        <f t="shared" si="0"/>
        <v>0</v>
      </c>
      <c r="D33" s="52">
        <f t="shared" si="1"/>
        <v>0</v>
      </c>
      <c r="E33" s="53">
        <f t="shared" si="2"/>
        <v>0</v>
      </c>
      <c r="F33" s="52">
        <f t="shared" si="3"/>
        <v>0</v>
      </c>
      <c r="G33" s="53">
        <f t="shared" si="4"/>
        <v>0</v>
      </c>
      <c r="H33" s="52">
        <f t="shared" si="5"/>
        <v>0</v>
      </c>
      <c r="I33" s="90">
        <f t="shared" si="6"/>
        <v>0</v>
      </c>
      <c r="J33" s="52">
        <f t="shared" si="7"/>
        <v>0</v>
      </c>
      <c r="K33" s="90">
        <f t="shared" si="8"/>
        <v>0</v>
      </c>
      <c r="L33" s="52">
        <f t="shared" si="9"/>
        <v>0</v>
      </c>
    </row>
    <row r="34" spans="1:21" ht="15.75" thickBot="1" x14ac:dyDescent="0.3">
      <c r="A34" s="47" t="s">
        <v>172</v>
      </c>
      <c r="B34" s="51"/>
      <c r="C34" s="92">
        <f>SUM(C24:C33)</f>
        <v>0</v>
      </c>
      <c r="D34" s="54">
        <f>SUM(D24:D33)</f>
        <v>0</v>
      </c>
      <c r="E34" s="55">
        <f t="shared" ref="E34:L34" si="10">SUM(E24:E33)</f>
        <v>0</v>
      </c>
      <c r="F34" s="54">
        <f t="shared" si="10"/>
        <v>0</v>
      </c>
      <c r="G34" s="55">
        <f t="shared" si="10"/>
        <v>0</v>
      </c>
      <c r="H34" s="54">
        <f t="shared" si="10"/>
        <v>0</v>
      </c>
      <c r="I34" s="92">
        <f t="shared" si="10"/>
        <v>0</v>
      </c>
      <c r="J34" s="54">
        <f t="shared" si="10"/>
        <v>0</v>
      </c>
      <c r="K34" s="92">
        <f t="shared" si="10"/>
        <v>0</v>
      </c>
      <c r="L34" s="54">
        <f t="shared" si="10"/>
        <v>0</v>
      </c>
    </row>
    <row r="37" spans="1:21" ht="15.75" thickBot="1" x14ac:dyDescent="0.3">
      <c r="A37" s="119" t="s">
        <v>208</v>
      </c>
      <c r="B37" s="119"/>
      <c r="C37" s="119"/>
      <c r="D37" s="119"/>
    </row>
    <row r="38" spans="1:21" ht="39" thickTop="1" x14ac:dyDescent="0.25">
      <c r="A38" s="115" t="s">
        <v>195</v>
      </c>
      <c r="B38" s="115" t="s">
        <v>196</v>
      </c>
      <c r="C38" s="67"/>
      <c r="D38" s="67"/>
      <c r="E38" s="67"/>
      <c r="F38" s="67"/>
      <c r="G38" s="67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 ht="15.75" thickBot="1" x14ac:dyDescent="0.3">
      <c r="A39" s="104" t="s">
        <v>197</v>
      </c>
      <c r="B39" s="105" t="s">
        <v>198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</row>
    <row r="40" spans="1:21" ht="15.75" thickBot="1" x14ac:dyDescent="0.3">
      <c r="A40" s="104" t="s">
        <v>199</v>
      </c>
      <c r="B40" s="105" t="s">
        <v>198</v>
      </c>
      <c r="C40" s="74"/>
      <c r="D40" s="74"/>
      <c r="E40" s="74"/>
      <c r="F40" s="74"/>
      <c r="G40" s="74"/>
      <c r="H40" s="75"/>
      <c r="I40" s="118"/>
      <c r="J40" s="118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</row>
    <row r="41" spans="1:21" ht="15.75" thickBot="1" x14ac:dyDescent="0.3">
      <c r="A41" s="104" t="s">
        <v>200</v>
      </c>
      <c r="B41" s="105">
        <v>50</v>
      </c>
      <c r="C41" s="74"/>
      <c r="D41" s="74"/>
      <c r="E41" s="74"/>
      <c r="F41" s="74"/>
      <c r="G41" s="74"/>
      <c r="H41" s="77"/>
      <c r="I41" s="77"/>
      <c r="J41" s="77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</row>
    <row r="42" spans="1:21" ht="15.75" thickBot="1" x14ac:dyDescent="0.3">
      <c r="A42" s="104" t="s">
        <v>201</v>
      </c>
      <c r="B42" s="105">
        <v>50</v>
      </c>
      <c r="C42" s="76"/>
      <c r="D42" s="76"/>
      <c r="E42" s="78"/>
      <c r="F42" s="78"/>
      <c r="G42" s="78"/>
      <c r="H42" s="79"/>
      <c r="I42" s="80"/>
      <c r="J42" s="79"/>
      <c r="K42" s="79"/>
      <c r="L42" s="79"/>
      <c r="M42" s="79"/>
      <c r="N42" s="79"/>
      <c r="O42" s="79"/>
      <c r="P42" s="81"/>
      <c r="Q42" s="81"/>
      <c r="R42" s="81"/>
      <c r="S42" s="81"/>
      <c r="T42" s="81"/>
      <c r="U42" s="82"/>
    </row>
    <row r="43" spans="1:21" ht="15.75" thickBot="1" x14ac:dyDescent="0.3">
      <c r="A43" s="104" t="s">
        <v>202</v>
      </c>
      <c r="B43" s="105" t="s">
        <v>198</v>
      </c>
      <c r="C43" s="74"/>
      <c r="D43" s="74"/>
      <c r="E43" s="83"/>
      <c r="F43" s="83"/>
      <c r="G43" s="83"/>
      <c r="H43" s="83"/>
      <c r="I43" s="84"/>
      <c r="J43" s="85"/>
      <c r="K43" s="86"/>
      <c r="L43" s="86"/>
      <c r="M43" s="86"/>
      <c r="N43" s="86"/>
      <c r="O43" s="86"/>
      <c r="P43" s="86"/>
      <c r="Q43" s="86"/>
      <c r="R43" s="87"/>
      <c r="S43" s="86"/>
      <c r="T43" s="86"/>
      <c r="U43" s="86"/>
    </row>
    <row r="44" spans="1:21" ht="15.75" thickBot="1" x14ac:dyDescent="0.3">
      <c r="A44" s="106" t="s">
        <v>20</v>
      </c>
      <c r="B44" s="107">
        <v>1</v>
      </c>
      <c r="C44" s="74"/>
      <c r="D44" s="74"/>
      <c r="E44" s="83"/>
      <c r="F44" s="83"/>
      <c r="G44" s="83"/>
      <c r="H44" s="83"/>
      <c r="I44" s="84"/>
      <c r="J44" s="85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1" x14ac:dyDescent="0.25">
      <c r="A45" s="74"/>
      <c r="B45" s="74"/>
      <c r="C45" s="74"/>
      <c r="D45" s="74"/>
      <c r="E45" s="83"/>
      <c r="F45" s="83"/>
      <c r="G45" s="83"/>
      <c r="H45" s="83"/>
      <c r="I45" s="84"/>
      <c r="J45" s="85"/>
      <c r="K45" s="86"/>
      <c r="L45" s="86"/>
      <c r="M45" s="86"/>
      <c r="N45" s="86"/>
      <c r="O45" s="86"/>
      <c r="P45" s="86"/>
      <c r="Q45" s="86"/>
      <c r="R45" s="87"/>
      <c r="S45" s="86"/>
      <c r="T45" s="86"/>
      <c r="U45" s="86"/>
    </row>
    <row r="46" spans="1:21" x14ac:dyDescent="0.25">
      <c r="A46" s="74"/>
      <c r="B46" s="74"/>
      <c r="C46" s="74"/>
      <c r="D46" s="74"/>
      <c r="E46" s="83"/>
      <c r="F46" s="83"/>
      <c r="G46" s="83"/>
      <c r="H46" s="83"/>
      <c r="I46" s="84"/>
      <c r="J46" s="85"/>
      <c r="K46" s="86"/>
      <c r="L46" s="86"/>
      <c r="M46" s="86"/>
      <c r="N46" s="86"/>
      <c r="O46" s="86"/>
      <c r="P46" s="86"/>
      <c r="Q46" s="86"/>
      <c r="R46" s="87"/>
      <c r="S46" s="86"/>
      <c r="T46" s="86"/>
      <c r="U46" s="86"/>
    </row>
    <row r="47" spans="1:21" x14ac:dyDescent="0.25">
      <c r="A47" s="74"/>
      <c r="B47" s="74"/>
      <c r="C47" s="74"/>
      <c r="D47" s="74"/>
      <c r="E47" s="83"/>
      <c r="F47" s="83"/>
      <c r="G47" s="83"/>
      <c r="H47" s="83"/>
      <c r="I47" s="84"/>
      <c r="J47" s="85"/>
      <c r="K47" s="86"/>
      <c r="L47" s="86"/>
      <c r="M47" s="86"/>
      <c r="N47" s="86"/>
      <c r="O47" s="86"/>
      <c r="P47" s="86"/>
      <c r="Q47" s="86"/>
      <c r="R47" s="87"/>
      <c r="S47" s="86"/>
      <c r="T47" s="86"/>
      <c r="U47" s="86"/>
    </row>
    <row r="48" spans="1:21" x14ac:dyDescent="0.25">
      <c r="A48" s="74"/>
      <c r="B48" s="74"/>
      <c r="C48" s="74"/>
      <c r="D48" s="74"/>
      <c r="E48" s="83"/>
      <c r="F48" s="83"/>
      <c r="G48" s="83"/>
      <c r="H48" s="83"/>
      <c r="I48" s="84"/>
      <c r="J48" s="85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</row>
    <row r="49" spans="1:21" x14ac:dyDescent="0.25">
      <c r="A49" s="74"/>
      <c r="B49" s="74"/>
      <c r="C49" s="74"/>
      <c r="D49" s="74"/>
      <c r="E49" s="83"/>
      <c r="F49" s="83"/>
      <c r="G49" s="83"/>
      <c r="H49" s="83"/>
      <c r="I49" s="84"/>
      <c r="J49" s="85"/>
      <c r="K49" s="86"/>
      <c r="L49" s="86"/>
      <c r="M49" s="86"/>
      <c r="N49" s="86"/>
      <c r="O49" s="86"/>
      <c r="P49" s="86"/>
      <c r="Q49" s="86"/>
      <c r="R49" s="87"/>
      <c r="S49" s="86"/>
      <c r="T49" s="86"/>
      <c r="U49" s="86"/>
    </row>
    <row r="50" spans="1:21" x14ac:dyDescent="0.25">
      <c r="A50" s="76"/>
      <c r="B50" s="76"/>
      <c r="C50" s="76"/>
      <c r="D50" s="76"/>
      <c r="E50" s="76"/>
      <c r="F50" s="76"/>
      <c r="G50" s="76"/>
      <c r="H50" s="86"/>
      <c r="I50" s="84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</row>
    <row r="51" spans="1:21" x14ac:dyDescent="0.25">
      <c r="A51" s="73"/>
      <c r="B51" s="69"/>
      <c r="C51" s="70"/>
      <c r="D51" s="71"/>
      <c r="E51" s="70"/>
      <c r="F51" s="72"/>
      <c r="G51" s="69"/>
      <c r="H51" s="70"/>
      <c r="I51" s="71"/>
      <c r="J51" s="70"/>
      <c r="K51" s="72"/>
      <c r="L51" s="69"/>
      <c r="M51" s="70"/>
      <c r="N51" s="71"/>
      <c r="O51" s="70"/>
      <c r="P51" s="72"/>
      <c r="Q51" s="69"/>
      <c r="R51" s="70"/>
      <c r="S51" s="71"/>
      <c r="T51" s="70"/>
      <c r="U51" s="72"/>
    </row>
    <row r="52" spans="1:21" x14ac:dyDescent="0.25">
      <c r="A52" s="73"/>
      <c r="B52" s="69"/>
      <c r="C52" s="70"/>
      <c r="D52" s="71"/>
      <c r="E52" s="70"/>
      <c r="F52" s="72"/>
      <c r="G52" s="69"/>
      <c r="H52" s="70"/>
      <c r="I52" s="71"/>
      <c r="J52" s="70"/>
      <c r="K52" s="72"/>
      <c r="L52" s="69"/>
      <c r="M52" s="70"/>
      <c r="N52" s="71"/>
      <c r="O52" s="70"/>
      <c r="P52" s="72"/>
      <c r="Q52" s="69"/>
      <c r="R52" s="70"/>
      <c r="S52" s="71"/>
      <c r="T52" s="70"/>
      <c r="U52" s="72"/>
    </row>
    <row r="53" spans="1:21" x14ac:dyDescent="0.25">
      <c r="A53" s="73"/>
      <c r="B53" s="69"/>
      <c r="C53" s="70"/>
      <c r="D53" s="71"/>
      <c r="E53" s="70"/>
      <c r="F53" s="72"/>
      <c r="G53" s="69"/>
      <c r="H53" s="70"/>
      <c r="I53" s="71"/>
      <c r="J53" s="70"/>
      <c r="K53" s="72"/>
      <c r="L53" s="69"/>
      <c r="M53" s="70"/>
      <c r="N53" s="71"/>
      <c r="O53" s="70"/>
      <c r="P53" s="72"/>
      <c r="Q53" s="69"/>
      <c r="R53" s="70"/>
      <c r="S53" s="71"/>
      <c r="T53" s="70"/>
      <c r="U53" s="72"/>
    </row>
    <row r="54" spans="1:21" x14ac:dyDescent="0.25">
      <c r="A54" s="73"/>
      <c r="B54" s="69"/>
      <c r="C54" s="70"/>
      <c r="D54" s="71"/>
      <c r="E54" s="70"/>
      <c r="F54" s="72"/>
      <c r="G54" s="69"/>
      <c r="H54" s="70"/>
      <c r="I54" s="71"/>
      <c r="J54" s="70"/>
      <c r="K54" s="72"/>
      <c r="L54" s="69"/>
      <c r="M54" s="70"/>
      <c r="N54" s="71"/>
      <c r="O54" s="70"/>
      <c r="P54" s="72"/>
      <c r="Q54" s="69"/>
      <c r="R54" s="70"/>
      <c r="S54" s="71"/>
      <c r="T54" s="70"/>
      <c r="U54" s="72"/>
    </row>
    <row r="55" spans="1:21" x14ac:dyDescent="0.25">
      <c r="A55" s="73"/>
      <c r="B55" s="69"/>
      <c r="C55" s="70"/>
      <c r="D55" s="71"/>
      <c r="E55" s="70"/>
      <c r="F55" s="72"/>
      <c r="G55" s="69"/>
      <c r="H55" s="70"/>
      <c r="I55" s="71"/>
      <c r="J55" s="70"/>
      <c r="K55" s="72"/>
      <c r="L55" s="69"/>
      <c r="M55" s="70"/>
      <c r="N55" s="71"/>
      <c r="O55" s="70"/>
      <c r="P55" s="72"/>
      <c r="Q55" s="69"/>
      <c r="R55" s="70"/>
      <c r="S55" s="71"/>
      <c r="T55" s="70"/>
      <c r="U55" s="72"/>
    </row>
    <row r="56" spans="1:21" x14ac:dyDescent="0.25">
      <c r="A56" s="73"/>
      <c r="B56" s="69"/>
      <c r="C56" s="70"/>
      <c r="D56" s="71"/>
      <c r="E56" s="70"/>
      <c r="F56" s="72"/>
      <c r="G56" s="69"/>
      <c r="H56" s="70"/>
      <c r="I56" s="71"/>
      <c r="J56" s="70"/>
      <c r="K56" s="72"/>
      <c r="L56" s="69"/>
      <c r="M56" s="70"/>
      <c r="N56" s="71"/>
      <c r="O56" s="70"/>
      <c r="P56" s="72"/>
      <c r="Q56" s="69"/>
      <c r="R56" s="70"/>
      <c r="S56" s="71"/>
      <c r="T56" s="70"/>
      <c r="U56" s="72"/>
    </row>
    <row r="57" spans="1:21" x14ac:dyDescent="0.25">
      <c r="A57" s="73"/>
      <c r="B57" s="69"/>
      <c r="C57" s="70"/>
      <c r="D57" s="71"/>
      <c r="E57" s="70"/>
      <c r="F57" s="72"/>
      <c r="G57" s="69"/>
      <c r="H57" s="70"/>
      <c r="I57" s="71"/>
      <c r="J57" s="70"/>
      <c r="K57" s="72"/>
      <c r="L57" s="69"/>
      <c r="M57" s="70"/>
      <c r="N57" s="71"/>
      <c r="O57" s="70"/>
      <c r="P57" s="72"/>
      <c r="Q57" s="69"/>
      <c r="R57" s="70"/>
      <c r="S57" s="71"/>
      <c r="T57" s="70"/>
      <c r="U57" s="72"/>
    </row>
    <row r="58" spans="1:21" x14ac:dyDescent="0.25">
      <c r="A58" s="73"/>
      <c r="B58" s="69"/>
      <c r="C58" s="70"/>
      <c r="D58" s="71"/>
      <c r="E58" s="70"/>
      <c r="F58" s="72"/>
      <c r="G58" s="69"/>
      <c r="H58" s="70"/>
      <c r="I58" s="71"/>
      <c r="J58" s="70"/>
      <c r="K58" s="72"/>
      <c r="L58" s="69"/>
      <c r="M58" s="70"/>
      <c r="N58" s="71"/>
      <c r="O58" s="70"/>
      <c r="P58" s="72"/>
      <c r="Q58" s="69"/>
      <c r="R58" s="70"/>
      <c r="S58" s="71"/>
      <c r="T58" s="70"/>
      <c r="U58" s="72"/>
    </row>
    <row r="59" spans="1:21" x14ac:dyDescent="0.25">
      <c r="A59" s="73"/>
      <c r="B59" s="69"/>
      <c r="C59" s="70"/>
      <c r="D59" s="71"/>
      <c r="E59" s="70"/>
      <c r="F59" s="72"/>
      <c r="G59" s="69"/>
      <c r="H59" s="70"/>
      <c r="I59" s="71"/>
      <c r="J59" s="70"/>
      <c r="K59" s="72"/>
      <c r="L59" s="69"/>
      <c r="M59" s="70"/>
      <c r="N59" s="71"/>
      <c r="O59" s="70"/>
      <c r="P59" s="72"/>
      <c r="Q59" s="69"/>
      <c r="R59" s="70"/>
      <c r="S59" s="71"/>
      <c r="T59" s="70"/>
      <c r="U59" s="72"/>
    </row>
    <row r="60" spans="1:21" x14ac:dyDescent="0.25">
      <c r="A60" s="73"/>
      <c r="B60" s="69"/>
      <c r="C60" s="70"/>
      <c r="D60" s="71"/>
      <c r="E60" s="70"/>
      <c r="F60" s="72"/>
      <c r="G60" s="69"/>
      <c r="H60" s="70"/>
      <c r="I60" s="71"/>
      <c r="J60" s="70"/>
      <c r="K60" s="72"/>
      <c r="L60" s="69"/>
      <c r="M60" s="70"/>
      <c r="N60" s="71"/>
      <c r="O60" s="70"/>
      <c r="P60" s="72"/>
      <c r="Q60" s="69"/>
      <c r="R60" s="70"/>
      <c r="S60" s="71"/>
      <c r="T60" s="70"/>
      <c r="U60" s="72"/>
    </row>
    <row r="61" spans="1:21" x14ac:dyDescent="0.25">
      <c r="A61" s="73"/>
      <c r="B61" s="69"/>
      <c r="C61" s="70"/>
      <c r="D61" s="71"/>
      <c r="E61" s="70"/>
      <c r="F61" s="72"/>
      <c r="G61" s="69"/>
      <c r="H61" s="70"/>
      <c r="I61" s="71"/>
      <c r="J61" s="70"/>
      <c r="K61" s="72"/>
      <c r="L61" s="69"/>
      <c r="M61" s="70"/>
      <c r="N61" s="71"/>
      <c r="O61" s="70"/>
      <c r="P61" s="72"/>
      <c r="Q61" s="69"/>
      <c r="R61" s="70"/>
      <c r="S61" s="71"/>
      <c r="T61" s="70"/>
      <c r="U61" s="72"/>
    </row>
    <row r="62" spans="1:21" x14ac:dyDescent="0.25">
      <c r="A62" s="59"/>
      <c r="B62" s="6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</row>
    <row r="63" spans="1:21" x14ac:dyDescent="0.25">
      <c r="A63" s="59"/>
      <c r="B63" s="6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</row>
    <row r="64" spans="1:21" x14ac:dyDescent="0.25">
      <c r="A64" s="59"/>
      <c r="B64" s="6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</row>
  </sheetData>
  <sheetProtection password="EF9A" sheet="1" objects="1" scenarios="1"/>
  <mergeCells count="7">
    <mergeCell ref="A1:G1"/>
    <mergeCell ref="S40:U40"/>
    <mergeCell ref="A20:L20"/>
    <mergeCell ref="I40:J40"/>
    <mergeCell ref="K40:O40"/>
    <mergeCell ref="P40:R40"/>
    <mergeCell ref="A37:D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E6" sqref="E6:G8"/>
    </sheetView>
  </sheetViews>
  <sheetFormatPr defaultRowHeight="15" x14ac:dyDescent="0.25"/>
  <cols>
    <col min="1" max="1" width="13.7109375" customWidth="1"/>
    <col min="2" max="2" width="11.140625" style="13" customWidth="1"/>
    <col min="3" max="3" width="19.85546875" customWidth="1"/>
    <col min="4" max="4" width="16.7109375" customWidth="1"/>
    <col min="5" max="5" width="14.5703125" customWidth="1"/>
    <col min="6" max="6" width="14" customWidth="1"/>
    <col min="7" max="7" width="16.42578125" bestFit="1" customWidth="1"/>
    <col min="8" max="8" width="13.85546875" customWidth="1"/>
    <col min="9" max="9" width="14" customWidth="1"/>
    <col min="10" max="10" width="15.42578125" customWidth="1"/>
    <col min="11" max="11" width="15.140625" customWidth="1"/>
    <col min="12" max="12" width="14.28515625" customWidth="1"/>
    <col min="13" max="13" width="14.140625" customWidth="1"/>
    <col min="14" max="14" width="12.7109375" customWidth="1"/>
    <col min="15" max="15" width="13.7109375" customWidth="1"/>
    <col min="16" max="16" width="13.140625" customWidth="1"/>
  </cols>
  <sheetData>
    <row r="1" spans="1:16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6" ht="16.5" thickTop="1" thickBot="1" x14ac:dyDescent="0.3"/>
    <row r="3" spans="1:16" ht="15.75" thickBot="1" x14ac:dyDescent="0.3">
      <c r="A3" s="1" t="s">
        <v>94</v>
      </c>
      <c r="B3" s="21"/>
      <c r="C3" s="2"/>
      <c r="D3" s="2"/>
      <c r="E3" s="2"/>
      <c r="F3" s="2"/>
      <c r="G3" s="2"/>
    </row>
    <row r="4" spans="1:16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6" ht="32.25" thickBot="1" x14ac:dyDescent="0.3">
      <c r="A5" s="26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6" ht="15.75" thickBot="1" x14ac:dyDescent="0.3">
      <c r="A6" s="29" t="s">
        <v>95</v>
      </c>
      <c r="B6" s="17">
        <v>100</v>
      </c>
      <c r="C6" s="9" t="s">
        <v>96</v>
      </c>
      <c r="D6" s="9" t="s">
        <v>10</v>
      </c>
      <c r="E6" s="108"/>
      <c r="F6" s="109"/>
      <c r="G6" s="110"/>
    </row>
    <row r="7" spans="1:16" ht="15.75" thickBot="1" x14ac:dyDescent="0.3">
      <c r="A7" s="7" t="s">
        <v>97</v>
      </c>
      <c r="B7" s="17">
        <v>90.1</v>
      </c>
      <c r="C7" s="9" t="s">
        <v>96</v>
      </c>
      <c r="D7" s="9" t="s">
        <v>10</v>
      </c>
      <c r="E7" s="108"/>
      <c r="F7" s="109"/>
      <c r="G7" s="110"/>
    </row>
    <row r="8" spans="1:16" ht="15.75" thickBot="1" x14ac:dyDescent="0.3">
      <c r="A8" s="7" t="s">
        <v>98</v>
      </c>
      <c r="B8" s="17">
        <v>50</v>
      </c>
      <c r="C8" s="9" t="s">
        <v>96</v>
      </c>
      <c r="D8" s="9" t="s">
        <v>10</v>
      </c>
      <c r="E8" s="108"/>
      <c r="F8" s="109"/>
      <c r="G8" s="110"/>
    </row>
    <row r="9" spans="1:16" ht="15.75" thickBot="1" x14ac:dyDescent="0.3">
      <c r="A9" s="20" t="s">
        <v>20</v>
      </c>
      <c r="B9" s="22"/>
      <c r="C9" s="12"/>
      <c r="D9" s="12"/>
      <c r="E9" s="12"/>
      <c r="F9" s="12"/>
      <c r="G9" s="14">
        <v>1536150</v>
      </c>
    </row>
    <row r="13" spans="1:16" ht="15.75" thickBot="1" x14ac:dyDescent="0.3">
      <c r="A13" s="116" t="s">
        <v>207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6" ht="16.5" thickTop="1" thickBot="1" x14ac:dyDescent="0.3"/>
    <row r="15" spans="1:16" ht="15.75" thickBot="1" x14ac:dyDescent="0.3">
      <c r="A15" s="43" t="s">
        <v>94</v>
      </c>
      <c r="B15" s="44"/>
      <c r="C15" s="44"/>
      <c r="D15" s="44"/>
      <c r="E15" s="46">
        <v>0.15</v>
      </c>
      <c r="F15" s="46">
        <v>0.15</v>
      </c>
      <c r="G15" s="46">
        <v>0.25</v>
      </c>
      <c r="H15" s="46">
        <v>0.25</v>
      </c>
      <c r="I15" s="46">
        <v>0.25</v>
      </c>
      <c r="J15" s="46">
        <v>0.25</v>
      </c>
      <c r="K15" s="46">
        <v>0.15</v>
      </c>
      <c r="L15" s="46">
        <v>0.15</v>
      </c>
      <c r="M15" s="65">
        <v>0.15</v>
      </c>
      <c r="N15" s="65">
        <v>0.15</v>
      </c>
      <c r="O15" s="65">
        <v>0.05</v>
      </c>
      <c r="P15" s="64">
        <v>0.05</v>
      </c>
    </row>
    <row r="16" spans="1:16" ht="15.75" thickBot="1" x14ac:dyDescent="0.3">
      <c r="A16" s="47" t="s">
        <v>159</v>
      </c>
      <c r="B16" s="48" t="s">
        <v>160</v>
      </c>
      <c r="C16" s="49" t="s">
        <v>161</v>
      </c>
      <c r="D16" s="50" t="s">
        <v>162</v>
      </c>
      <c r="E16" s="49" t="s">
        <v>163</v>
      </c>
      <c r="F16" s="50" t="s">
        <v>164</v>
      </c>
      <c r="G16" s="49" t="s">
        <v>165</v>
      </c>
      <c r="H16" s="50" t="s">
        <v>166</v>
      </c>
      <c r="I16" s="49" t="s">
        <v>167</v>
      </c>
      <c r="J16" s="50" t="s">
        <v>168</v>
      </c>
      <c r="K16" s="49" t="s">
        <v>169</v>
      </c>
      <c r="L16" s="50" t="s">
        <v>170</v>
      </c>
      <c r="M16" s="61" t="s">
        <v>178</v>
      </c>
      <c r="N16" s="62" t="s">
        <v>179</v>
      </c>
      <c r="O16" s="63" t="s">
        <v>180</v>
      </c>
      <c r="P16" s="62" t="s">
        <v>181</v>
      </c>
    </row>
    <row r="17" spans="1:16" ht="18.75" thickBot="1" x14ac:dyDescent="0.3">
      <c r="A17" s="29" t="s">
        <v>95</v>
      </c>
      <c r="B17" s="51" t="s">
        <v>183</v>
      </c>
      <c r="C17" s="90">
        <f>G6</f>
        <v>0</v>
      </c>
      <c r="D17" s="52">
        <f>E6</f>
        <v>0</v>
      </c>
      <c r="E17" s="53">
        <f>0.15*C17</f>
        <v>0</v>
      </c>
      <c r="F17" s="52">
        <f>0.15*D17</f>
        <v>0</v>
      </c>
      <c r="G17" s="53">
        <f>0.25*C17</f>
        <v>0</v>
      </c>
      <c r="H17" s="52">
        <f>0.25*D17</f>
        <v>0</v>
      </c>
      <c r="I17" s="90">
        <f>0.25*C17</f>
        <v>0</v>
      </c>
      <c r="J17" s="52">
        <f>0.25*D17</f>
        <v>0</v>
      </c>
      <c r="K17" s="90">
        <f>0.15*C17</f>
        <v>0</v>
      </c>
      <c r="L17" s="52">
        <f>0.15*D17</f>
        <v>0</v>
      </c>
      <c r="M17" s="90">
        <f>0.15*C17</f>
        <v>0</v>
      </c>
      <c r="N17" s="52">
        <f>0.15*D17</f>
        <v>0</v>
      </c>
      <c r="O17" s="90">
        <f>0.05*C17</f>
        <v>0</v>
      </c>
      <c r="P17" s="52">
        <f>0.05*D17</f>
        <v>0</v>
      </c>
    </row>
    <row r="18" spans="1:16" ht="18.75" thickBot="1" x14ac:dyDescent="0.3">
      <c r="A18" s="7" t="s">
        <v>97</v>
      </c>
      <c r="B18" s="51" t="s">
        <v>183</v>
      </c>
      <c r="C18" s="90">
        <f t="shared" ref="C18:C19" si="0">G7</f>
        <v>0</v>
      </c>
      <c r="D18" s="52">
        <f t="shared" ref="D18:D19" si="1">E7</f>
        <v>0</v>
      </c>
      <c r="E18" s="53">
        <f t="shared" ref="E18:E19" si="2">0.15*C18</f>
        <v>0</v>
      </c>
      <c r="F18" s="52">
        <f t="shared" ref="F18:F19" si="3">0.15*D18</f>
        <v>0</v>
      </c>
      <c r="G18" s="53">
        <f t="shared" ref="G18:G19" si="4">0.25*C18</f>
        <v>0</v>
      </c>
      <c r="H18" s="52">
        <f t="shared" ref="H18:H19" si="5">0.25*D18</f>
        <v>0</v>
      </c>
      <c r="I18" s="90">
        <f t="shared" ref="I18:I19" si="6">0.25*C18</f>
        <v>0</v>
      </c>
      <c r="J18" s="52">
        <f t="shared" ref="J18:J19" si="7">0.25*D18</f>
        <v>0</v>
      </c>
      <c r="K18" s="90">
        <f t="shared" ref="K18:K19" si="8">0.15*C18</f>
        <v>0</v>
      </c>
      <c r="L18" s="52">
        <f t="shared" ref="L18:L19" si="9">0.15*D18</f>
        <v>0</v>
      </c>
      <c r="M18" s="90">
        <f t="shared" ref="M18:M19" si="10">0.15*C18</f>
        <v>0</v>
      </c>
      <c r="N18" s="52">
        <f t="shared" ref="N18:N19" si="11">0.15*D18</f>
        <v>0</v>
      </c>
      <c r="O18" s="90">
        <f t="shared" ref="O18:O19" si="12">0.05*C18</f>
        <v>0</v>
      </c>
      <c r="P18" s="52">
        <f t="shared" ref="P18:P19" si="13">0.05*D18</f>
        <v>0</v>
      </c>
    </row>
    <row r="19" spans="1:16" ht="18.75" thickBot="1" x14ac:dyDescent="0.3">
      <c r="A19" s="7" t="s">
        <v>98</v>
      </c>
      <c r="B19" s="51" t="s">
        <v>183</v>
      </c>
      <c r="C19" s="90">
        <f t="shared" si="0"/>
        <v>0</v>
      </c>
      <c r="D19" s="52">
        <f t="shared" si="1"/>
        <v>0</v>
      </c>
      <c r="E19" s="53">
        <f t="shared" si="2"/>
        <v>0</v>
      </c>
      <c r="F19" s="52">
        <f t="shared" si="3"/>
        <v>0</v>
      </c>
      <c r="G19" s="53">
        <f t="shared" si="4"/>
        <v>0</v>
      </c>
      <c r="H19" s="52">
        <f t="shared" si="5"/>
        <v>0</v>
      </c>
      <c r="I19" s="90">
        <f t="shared" si="6"/>
        <v>0</v>
      </c>
      <c r="J19" s="52">
        <f t="shared" si="7"/>
        <v>0</v>
      </c>
      <c r="K19" s="90">
        <f t="shared" si="8"/>
        <v>0</v>
      </c>
      <c r="L19" s="52">
        <f t="shared" si="9"/>
        <v>0</v>
      </c>
      <c r="M19" s="90">
        <f t="shared" si="10"/>
        <v>0</v>
      </c>
      <c r="N19" s="52">
        <f t="shared" si="11"/>
        <v>0</v>
      </c>
      <c r="O19" s="90">
        <f t="shared" si="12"/>
        <v>0</v>
      </c>
      <c r="P19" s="52">
        <f t="shared" si="13"/>
        <v>0</v>
      </c>
    </row>
    <row r="20" spans="1:16" ht="15.75" thickBot="1" x14ac:dyDescent="0.3">
      <c r="A20" s="47" t="s">
        <v>172</v>
      </c>
      <c r="B20" s="51"/>
      <c r="C20" s="92">
        <f>SUM(C17:C19)</f>
        <v>0</v>
      </c>
      <c r="D20" s="54">
        <f>SUM(D17:D19)</f>
        <v>0</v>
      </c>
      <c r="E20" s="55">
        <f t="shared" ref="E20:P20" si="14">SUM(E17:E19)</f>
        <v>0</v>
      </c>
      <c r="F20" s="54">
        <f t="shared" si="14"/>
        <v>0</v>
      </c>
      <c r="G20" s="55">
        <f t="shared" si="14"/>
        <v>0</v>
      </c>
      <c r="H20" s="54">
        <f t="shared" si="14"/>
        <v>0</v>
      </c>
      <c r="I20" s="92">
        <f t="shared" si="14"/>
        <v>0</v>
      </c>
      <c r="J20" s="54">
        <f t="shared" si="14"/>
        <v>0</v>
      </c>
      <c r="K20" s="92">
        <f t="shared" si="14"/>
        <v>0</v>
      </c>
      <c r="L20" s="54">
        <f t="shared" si="14"/>
        <v>0</v>
      </c>
      <c r="M20" s="92">
        <f t="shared" si="14"/>
        <v>0</v>
      </c>
      <c r="N20" s="54">
        <f t="shared" si="14"/>
        <v>0</v>
      </c>
      <c r="O20" s="92">
        <f t="shared" si="14"/>
        <v>0</v>
      </c>
      <c r="P20" s="54">
        <f t="shared" si="14"/>
        <v>0</v>
      </c>
    </row>
    <row r="23" spans="1:16" ht="15.75" thickBot="1" x14ac:dyDescent="0.3">
      <c r="A23" s="119" t="s">
        <v>208</v>
      </c>
      <c r="B23" s="119"/>
      <c r="C23" s="119"/>
      <c r="D23" s="119"/>
    </row>
    <row r="24" spans="1:16" ht="39.75" thickTop="1" thickBot="1" x14ac:dyDescent="0.3">
      <c r="A24" s="102" t="s">
        <v>195</v>
      </c>
      <c r="B24" s="103" t="s">
        <v>196</v>
      </c>
    </row>
    <row r="25" spans="1:16" ht="15.75" thickBot="1" x14ac:dyDescent="0.3">
      <c r="A25" s="104" t="s">
        <v>197</v>
      </c>
      <c r="B25" s="105">
        <v>0</v>
      </c>
    </row>
    <row r="26" spans="1:16" ht="15.75" thickBot="1" x14ac:dyDescent="0.3">
      <c r="A26" s="104" t="s">
        <v>199</v>
      </c>
      <c r="B26" s="105">
        <v>50</v>
      </c>
    </row>
    <row r="27" spans="1:16" ht="15.75" thickBot="1" x14ac:dyDescent="0.3">
      <c r="A27" s="104" t="s">
        <v>200</v>
      </c>
      <c r="B27" s="105">
        <v>20</v>
      </c>
    </row>
    <row r="28" spans="1:16" ht="15.75" thickBot="1" x14ac:dyDescent="0.3">
      <c r="A28" s="104" t="s">
        <v>201</v>
      </c>
      <c r="B28" s="105">
        <v>20</v>
      </c>
    </row>
    <row r="29" spans="1:16" ht="15.75" thickBot="1" x14ac:dyDescent="0.3">
      <c r="A29" s="104" t="s">
        <v>202</v>
      </c>
      <c r="B29" s="105">
        <v>10</v>
      </c>
    </row>
    <row r="30" spans="1:16" ht="15.75" thickBot="1" x14ac:dyDescent="0.3">
      <c r="A30" s="106" t="s">
        <v>20</v>
      </c>
      <c r="B30" s="107">
        <v>1</v>
      </c>
    </row>
  </sheetData>
  <sheetProtection password="EF9A" sheet="1" objects="1" scenarios="1"/>
  <mergeCells count="3">
    <mergeCell ref="A1:G1"/>
    <mergeCell ref="A13:P13"/>
    <mergeCell ref="A23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6" sqref="E6:G12"/>
    </sheetView>
  </sheetViews>
  <sheetFormatPr defaultRowHeight="15" x14ac:dyDescent="0.25"/>
  <cols>
    <col min="1" max="1" width="11.42578125" bestFit="1" customWidth="1"/>
    <col min="2" max="2" width="12.7109375" style="13" customWidth="1"/>
    <col min="3" max="3" width="16.7109375" customWidth="1"/>
    <col min="4" max="4" width="18.140625" customWidth="1"/>
    <col min="5" max="5" width="17.14062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  <col min="13" max="13" width="15.5703125" customWidth="1"/>
    <col min="14" max="14" width="14.57031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99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7" ht="16.5" thickTop="1" thickBot="1" x14ac:dyDescent="0.3">
      <c r="A6" s="7" t="s">
        <v>100</v>
      </c>
      <c r="B6" s="17">
        <v>100</v>
      </c>
      <c r="C6" s="9" t="s">
        <v>23</v>
      </c>
      <c r="D6" s="9" t="s">
        <v>101</v>
      </c>
      <c r="E6" s="108"/>
      <c r="F6" s="109"/>
      <c r="G6" s="110"/>
    </row>
    <row r="7" spans="1:7" ht="15.75" thickBot="1" x14ac:dyDescent="0.3">
      <c r="A7" s="7" t="s">
        <v>102</v>
      </c>
      <c r="B7" s="17">
        <v>98.78</v>
      </c>
      <c r="C7" s="9" t="s">
        <v>23</v>
      </c>
      <c r="D7" s="9" t="s">
        <v>103</v>
      </c>
      <c r="E7" s="108"/>
      <c r="F7" s="109"/>
      <c r="G7" s="110"/>
    </row>
    <row r="8" spans="1:7" ht="15.75" thickBot="1" x14ac:dyDescent="0.3">
      <c r="A8" s="7" t="s">
        <v>104</v>
      </c>
      <c r="B8" s="17">
        <v>67.53</v>
      </c>
      <c r="C8" s="9" t="s">
        <v>9</v>
      </c>
      <c r="D8" s="9" t="s">
        <v>105</v>
      </c>
      <c r="E8" s="108"/>
      <c r="F8" s="109"/>
      <c r="G8" s="110"/>
    </row>
    <row r="9" spans="1:7" ht="15.75" thickBot="1" x14ac:dyDescent="0.3">
      <c r="A9" s="7" t="s">
        <v>106</v>
      </c>
      <c r="B9" s="17">
        <v>64.94</v>
      </c>
      <c r="C9" s="9" t="s">
        <v>23</v>
      </c>
      <c r="D9" s="9" t="s">
        <v>91</v>
      </c>
      <c r="E9" s="108"/>
      <c r="F9" s="109"/>
      <c r="G9" s="110"/>
    </row>
    <row r="10" spans="1:7" ht="15.75" thickBot="1" x14ac:dyDescent="0.3">
      <c r="A10" s="7" t="s">
        <v>107</v>
      </c>
      <c r="B10" s="17">
        <v>61.43</v>
      </c>
      <c r="C10" s="9" t="s">
        <v>9</v>
      </c>
      <c r="D10" s="9" t="s">
        <v>108</v>
      </c>
      <c r="E10" s="108"/>
      <c r="F10" s="109"/>
      <c r="G10" s="110"/>
    </row>
    <row r="11" spans="1:7" ht="15.75" thickBot="1" x14ac:dyDescent="0.3">
      <c r="A11" s="7" t="s">
        <v>109</v>
      </c>
      <c r="B11" s="17">
        <v>50</v>
      </c>
      <c r="C11" s="9" t="s">
        <v>23</v>
      </c>
      <c r="D11" s="9" t="s">
        <v>10</v>
      </c>
      <c r="E11" s="108"/>
      <c r="F11" s="109"/>
      <c r="G11" s="110"/>
    </row>
    <row r="12" spans="1:7" ht="15.75" thickBot="1" x14ac:dyDescent="0.3">
      <c r="A12" s="7" t="s">
        <v>110</v>
      </c>
      <c r="B12" s="17">
        <v>50</v>
      </c>
      <c r="C12" s="9" t="s">
        <v>23</v>
      </c>
      <c r="D12" s="9" t="s">
        <v>111</v>
      </c>
      <c r="E12" s="108"/>
      <c r="F12" s="109"/>
      <c r="G12" s="110"/>
    </row>
    <row r="13" spans="1:7" ht="15.75" thickBot="1" x14ac:dyDescent="0.3">
      <c r="A13" s="20" t="s">
        <v>20</v>
      </c>
      <c r="B13" s="22"/>
      <c r="C13" s="12"/>
      <c r="D13" s="12"/>
      <c r="E13" s="12"/>
      <c r="F13" s="12"/>
      <c r="G13" s="14">
        <v>545300</v>
      </c>
    </row>
    <row r="17" spans="1:14" ht="15.75" thickBot="1" x14ac:dyDescent="0.3">
      <c r="A17" s="116" t="s">
        <v>207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6.5" thickTop="1" thickBot="1" x14ac:dyDescent="0.3"/>
    <row r="19" spans="1:14" ht="15.75" thickBot="1" x14ac:dyDescent="0.3">
      <c r="A19" s="43" t="s">
        <v>99</v>
      </c>
      <c r="B19" s="44"/>
      <c r="C19" s="44"/>
      <c r="D19" s="44"/>
      <c r="E19" s="46">
        <v>0.15</v>
      </c>
      <c r="F19" s="46">
        <v>0.15</v>
      </c>
      <c r="G19" s="46">
        <v>0.3</v>
      </c>
      <c r="H19" s="46">
        <v>0.3</v>
      </c>
      <c r="I19" s="46">
        <v>0.2</v>
      </c>
      <c r="J19" s="46">
        <v>0.2</v>
      </c>
      <c r="K19" s="46">
        <v>0.2</v>
      </c>
      <c r="L19" s="46">
        <v>0.2</v>
      </c>
      <c r="M19" s="65">
        <v>0.15</v>
      </c>
      <c r="N19" s="64">
        <v>0.15</v>
      </c>
    </row>
    <row r="20" spans="1:14" ht="15.75" thickBot="1" x14ac:dyDescent="0.3">
      <c r="A20" s="47" t="s">
        <v>159</v>
      </c>
      <c r="B20" s="48" t="s">
        <v>160</v>
      </c>
      <c r="C20" s="49" t="s">
        <v>161</v>
      </c>
      <c r="D20" s="50" t="s">
        <v>162</v>
      </c>
      <c r="E20" s="49" t="s">
        <v>163</v>
      </c>
      <c r="F20" s="50" t="s">
        <v>164</v>
      </c>
      <c r="G20" s="49" t="s">
        <v>165</v>
      </c>
      <c r="H20" s="50" t="s">
        <v>166</v>
      </c>
      <c r="I20" s="49" t="s">
        <v>167</v>
      </c>
      <c r="J20" s="50" t="s">
        <v>168</v>
      </c>
      <c r="K20" s="49" t="s">
        <v>169</v>
      </c>
      <c r="L20" s="50" t="s">
        <v>170</v>
      </c>
      <c r="M20" s="61" t="s">
        <v>178</v>
      </c>
      <c r="N20" s="62" t="s">
        <v>179</v>
      </c>
    </row>
    <row r="21" spans="1:14" ht="18.75" thickBot="1" x14ac:dyDescent="0.3">
      <c r="A21" s="7" t="s">
        <v>100</v>
      </c>
      <c r="B21" s="51" t="s">
        <v>184</v>
      </c>
      <c r="C21" s="90">
        <f>G6</f>
        <v>0</v>
      </c>
      <c r="D21" s="52">
        <f>E6</f>
        <v>0</v>
      </c>
      <c r="E21" s="53">
        <f>0.15*C21</f>
        <v>0</v>
      </c>
      <c r="F21" s="52">
        <f>0.15*D21</f>
        <v>0</v>
      </c>
      <c r="G21" s="53">
        <f>0.3*C21</f>
        <v>0</v>
      </c>
      <c r="H21" s="52">
        <f>0.3*D21</f>
        <v>0</v>
      </c>
      <c r="I21" s="90">
        <f>0.2*C21</f>
        <v>0</v>
      </c>
      <c r="J21" s="52">
        <f>0.2*D21</f>
        <v>0</v>
      </c>
      <c r="K21" s="90">
        <f>0.2*C21</f>
        <v>0</v>
      </c>
      <c r="L21" s="52">
        <f>0.2*D21</f>
        <v>0</v>
      </c>
      <c r="M21" s="90">
        <f>0.15*C21</f>
        <v>0</v>
      </c>
      <c r="N21" s="52">
        <f>0.15*D21</f>
        <v>0</v>
      </c>
    </row>
    <row r="22" spans="1:14" ht="18.75" thickBot="1" x14ac:dyDescent="0.3">
      <c r="A22" s="7" t="s">
        <v>102</v>
      </c>
      <c r="B22" s="51" t="s">
        <v>184</v>
      </c>
      <c r="C22" s="90">
        <f t="shared" ref="C22:C27" si="0">G7</f>
        <v>0</v>
      </c>
      <c r="D22" s="52">
        <f t="shared" ref="D22:D27" si="1">E7</f>
        <v>0</v>
      </c>
      <c r="E22" s="53">
        <f t="shared" ref="E22:E27" si="2">0.15*C22</f>
        <v>0</v>
      </c>
      <c r="F22" s="52">
        <f t="shared" ref="F22:F27" si="3">0.15*D22</f>
        <v>0</v>
      </c>
      <c r="G22" s="53">
        <f t="shared" ref="G22:G27" si="4">0.3*C22</f>
        <v>0</v>
      </c>
      <c r="H22" s="52">
        <f t="shared" ref="H22:H27" si="5">0.3*D22</f>
        <v>0</v>
      </c>
      <c r="I22" s="90">
        <f t="shared" ref="I22:I27" si="6">0.2*C22</f>
        <v>0</v>
      </c>
      <c r="J22" s="52">
        <f t="shared" ref="J22:J27" si="7">0.2*D22</f>
        <v>0</v>
      </c>
      <c r="K22" s="90">
        <f t="shared" ref="K22:K27" si="8">0.2*C22</f>
        <v>0</v>
      </c>
      <c r="L22" s="52">
        <f t="shared" ref="L22:L27" si="9">0.2*D22</f>
        <v>0</v>
      </c>
      <c r="M22" s="90">
        <f t="shared" ref="M22:M27" si="10">0.15*C22</f>
        <v>0</v>
      </c>
      <c r="N22" s="52">
        <f t="shared" ref="N22:N27" si="11">0.15*D22</f>
        <v>0</v>
      </c>
    </row>
    <row r="23" spans="1:14" ht="18.75" thickBot="1" x14ac:dyDescent="0.3">
      <c r="A23" s="7" t="s">
        <v>104</v>
      </c>
      <c r="B23" s="51" t="s">
        <v>184</v>
      </c>
      <c r="C23" s="90">
        <f t="shared" si="0"/>
        <v>0</v>
      </c>
      <c r="D23" s="52">
        <f t="shared" si="1"/>
        <v>0</v>
      </c>
      <c r="E23" s="53">
        <f t="shared" si="2"/>
        <v>0</v>
      </c>
      <c r="F23" s="52">
        <f t="shared" si="3"/>
        <v>0</v>
      </c>
      <c r="G23" s="53">
        <f t="shared" si="4"/>
        <v>0</v>
      </c>
      <c r="H23" s="52">
        <f t="shared" si="5"/>
        <v>0</v>
      </c>
      <c r="I23" s="90">
        <f t="shared" si="6"/>
        <v>0</v>
      </c>
      <c r="J23" s="52">
        <f t="shared" si="7"/>
        <v>0</v>
      </c>
      <c r="K23" s="90">
        <f t="shared" si="8"/>
        <v>0</v>
      </c>
      <c r="L23" s="52">
        <f t="shared" si="9"/>
        <v>0</v>
      </c>
      <c r="M23" s="90">
        <f t="shared" si="10"/>
        <v>0</v>
      </c>
      <c r="N23" s="52">
        <f t="shared" si="11"/>
        <v>0</v>
      </c>
    </row>
    <row r="24" spans="1:14" ht="18.75" thickBot="1" x14ac:dyDescent="0.3">
      <c r="A24" s="7" t="s">
        <v>106</v>
      </c>
      <c r="B24" s="51" t="s">
        <v>184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53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  <c r="K24" s="90">
        <f t="shared" si="8"/>
        <v>0</v>
      </c>
      <c r="L24" s="52">
        <f t="shared" si="9"/>
        <v>0</v>
      </c>
      <c r="M24" s="90">
        <f t="shared" si="10"/>
        <v>0</v>
      </c>
      <c r="N24" s="52">
        <f t="shared" si="11"/>
        <v>0</v>
      </c>
    </row>
    <row r="25" spans="1:14" ht="18.75" thickBot="1" x14ac:dyDescent="0.3">
      <c r="A25" s="7" t="s">
        <v>107</v>
      </c>
      <c r="B25" s="51" t="s">
        <v>184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53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  <c r="K25" s="90">
        <f t="shared" si="8"/>
        <v>0</v>
      </c>
      <c r="L25" s="52">
        <f t="shared" si="9"/>
        <v>0</v>
      </c>
      <c r="M25" s="90">
        <f t="shared" si="10"/>
        <v>0</v>
      </c>
      <c r="N25" s="52">
        <f t="shared" si="11"/>
        <v>0</v>
      </c>
    </row>
    <row r="26" spans="1:14" ht="18.75" thickBot="1" x14ac:dyDescent="0.3">
      <c r="A26" s="7" t="s">
        <v>109</v>
      </c>
      <c r="B26" s="51" t="s">
        <v>184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  <c r="K26" s="90">
        <f t="shared" si="8"/>
        <v>0</v>
      </c>
      <c r="L26" s="52">
        <f t="shared" si="9"/>
        <v>0</v>
      </c>
      <c r="M26" s="90">
        <f t="shared" si="10"/>
        <v>0</v>
      </c>
      <c r="N26" s="52">
        <f t="shared" si="11"/>
        <v>0</v>
      </c>
    </row>
    <row r="27" spans="1:14" ht="18.75" thickBot="1" x14ac:dyDescent="0.3">
      <c r="A27" s="7" t="s">
        <v>110</v>
      </c>
      <c r="B27" s="51" t="s">
        <v>184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  <c r="K27" s="90">
        <f t="shared" si="8"/>
        <v>0</v>
      </c>
      <c r="L27" s="52">
        <f t="shared" si="9"/>
        <v>0</v>
      </c>
      <c r="M27" s="90">
        <f t="shared" si="10"/>
        <v>0</v>
      </c>
      <c r="N27" s="52">
        <f t="shared" si="11"/>
        <v>0</v>
      </c>
    </row>
    <row r="28" spans="1:14" ht="15.75" thickBot="1" x14ac:dyDescent="0.3">
      <c r="A28" s="47" t="s">
        <v>172</v>
      </c>
      <c r="B28" s="51"/>
      <c r="C28" s="92">
        <f>SUM(C21:C27)</f>
        <v>0</v>
      </c>
      <c r="D28" s="54">
        <f>SUM(D21:D27)</f>
        <v>0</v>
      </c>
      <c r="E28" s="55">
        <f t="shared" ref="E28:N28" si="12">SUM(E21:E27)</f>
        <v>0</v>
      </c>
      <c r="F28" s="54">
        <f t="shared" si="12"/>
        <v>0</v>
      </c>
      <c r="G28" s="55">
        <f t="shared" si="12"/>
        <v>0</v>
      </c>
      <c r="H28" s="54">
        <f t="shared" si="12"/>
        <v>0</v>
      </c>
      <c r="I28" s="92">
        <f t="shared" si="12"/>
        <v>0</v>
      </c>
      <c r="J28" s="54">
        <f t="shared" si="12"/>
        <v>0</v>
      </c>
      <c r="K28" s="92">
        <f t="shared" si="12"/>
        <v>0</v>
      </c>
      <c r="L28" s="54">
        <f t="shared" si="12"/>
        <v>0</v>
      </c>
      <c r="M28" s="92">
        <f t="shared" si="12"/>
        <v>0</v>
      </c>
      <c r="N28" s="54">
        <f t="shared" si="12"/>
        <v>0</v>
      </c>
    </row>
    <row r="31" spans="1:14" ht="15.75" thickBot="1" x14ac:dyDescent="0.3">
      <c r="A31" s="119" t="s">
        <v>208</v>
      </c>
      <c r="B31" s="119"/>
      <c r="C31" s="119"/>
      <c r="D31" s="119"/>
    </row>
    <row r="32" spans="1:14" ht="39.75" thickTop="1" thickBot="1" x14ac:dyDescent="0.3">
      <c r="A32" s="102" t="s">
        <v>195</v>
      </c>
      <c r="B32" s="103" t="s">
        <v>196</v>
      </c>
    </row>
    <row r="33" spans="1:2" ht="26.25" thickBot="1" x14ac:dyDescent="0.3">
      <c r="A33" s="104" t="s">
        <v>197</v>
      </c>
      <c r="B33" s="105">
        <v>0</v>
      </c>
    </row>
    <row r="34" spans="1:2" ht="26.25" thickBot="1" x14ac:dyDescent="0.3">
      <c r="A34" s="104" t="s">
        <v>199</v>
      </c>
      <c r="B34" s="105">
        <v>20</v>
      </c>
    </row>
    <row r="35" spans="1:2" ht="26.25" thickBot="1" x14ac:dyDescent="0.3">
      <c r="A35" s="104" t="s">
        <v>200</v>
      </c>
      <c r="B35" s="105">
        <v>30</v>
      </c>
    </row>
    <row r="36" spans="1:2" ht="26.25" thickBot="1" x14ac:dyDescent="0.3">
      <c r="A36" s="104" t="s">
        <v>201</v>
      </c>
      <c r="B36" s="105">
        <v>40</v>
      </c>
    </row>
    <row r="37" spans="1:2" ht="26.25" thickBot="1" x14ac:dyDescent="0.3">
      <c r="A37" s="104" t="s">
        <v>202</v>
      </c>
      <c r="B37" s="105">
        <v>10</v>
      </c>
    </row>
    <row r="38" spans="1:2" ht="15.75" thickBot="1" x14ac:dyDescent="0.3">
      <c r="A38" s="106" t="s">
        <v>20</v>
      </c>
      <c r="B38" s="107">
        <v>1</v>
      </c>
    </row>
  </sheetData>
  <sheetProtection password="EF9A" sheet="1" objects="1" scenarios="1"/>
  <mergeCells count="3">
    <mergeCell ref="A1:G1"/>
    <mergeCell ref="A17:N17"/>
    <mergeCell ref="A31:D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E6" sqref="E6:G11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13.85546875" customWidth="1"/>
    <col min="4" max="4" width="14.28515625" customWidth="1"/>
    <col min="5" max="5" width="14.85546875" customWidth="1"/>
    <col min="6" max="6" width="15.28515625" customWidth="1"/>
    <col min="7" max="7" width="14.5703125" customWidth="1"/>
    <col min="8" max="8" width="14.7109375" customWidth="1"/>
    <col min="9" max="9" width="14" customWidth="1"/>
    <col min="10" max="10" width="15.85546875" customWidth="1"/>
    <col min="11" max="11" width="14" customWidth="1"/>
    <col min="12" max="12" width="16.7109375" customWidth="1"/>
    <col min="13" max="13" width="16.28515625" customWidth="1"/>
    <col min="14" max="14" width="17.85546875" customWidth="1"/>
    <col min="15" max="15" width="17.28515625" customWidth="1"/>
    <col min="16" max="16" width="13.5703125" customWidth="1"/>
  </cols>
  <sheetData>
    <row r="1" spans="1:16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6" ht="16.5" thickTop="1" thickBot="1" x14ac:dyDescent="0.3"/>
    <row r="3" spans="1:16" ht="15.75" thickBot="1" x14ac:dyDescent="0.3">
      <c r="A3" s="1" t="s">
        <v>112</v>
      </c>
      <c r="B3" s="35"/>
      <c r="C3" s="2"/>
      <c r="D3" s="2"/>
      <c r="E3" s="2"/>
      <c r="F3" s="2"/>
      <c r="G3" s="2"/>
    </row>
    <row r="4" spans="1:16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6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6" ht="16.5" thickTop="1" thickBot="1" x14ac:dyDescent="0.3">
      <c r="A6" s="7" t="s">
        <v>113</v>
      </c>
      <c r="B6" s="17">
        <v>100</v>
      </c>
      <c r="C6" s="9" t="s">
        <v>23</v>
      </c>
      <c r="D6" s="9" t="s">
        <v>10</v>
      </c>
      <c r="E6" s="108"/>
      <c r="F6" s="109"/>
      <c r="G6" s="110"/>
    </row>
    <row r="7" spans="1:16" ht="15.75" thickBot="1" x14ac:dyDescent="0.3">
      <c r="A7" s="7" t="s">
        <v>114</v>
      </c>
      <c r="B7" s="17">
        <v>85.47</v>
      </c>
      <c r="C7" s="9" t="s">
        <v>23</v>
      </c>
      <c r="D7" s="9" t="s">
        <v>10</v>
      </c>
      <c r="E7" s="108"/>
      <c r="F7" s="109"/>
      <c r="G7" s="110"/>
    </row>
    <row r="8" spans="1:16" ht="15.75" thickBot="1" x14ac:dyDescent="0.3">
      <c r="A8" s="7" t="s">
        <v>115</v>
      </c>
      <c r="B8" s="17">
        <v>76.16</v>
      </c>
      <c r="C8" s="9" t="s">
        <v>23</v>
      </c>
      <c r="D8" s="9" t="s">
        <v>10</v>
      </c>
      <c r="E8" s="108"/>
      <c r="F8" s="109"/>
      <c r="G8" s="110"/>
    </row>
    <row r="9" spans="1:16" ht="15.75" thickBot="1" x14ac:dyDescent="0.3">
      <c r="A9" s="7" t="s">
        <v>116</v>
      </c>
      <c r="B9" s="17">
        <v>63.95</v>
      </c>
      <c r="C9" s="9" t="s">
        <v>23</v>
      </c>
      <c r="D9" s="9" t="s">
        <v>10</v>
      </c>
      <c r="E9" s="108"/>
      <c r="F9" s="109"/>
      <c r="G9" s="110"/>
    </row>
    <row r="10" spans="1:16" ht="15.75" thickBot="1" x14ac:dyDescent="0.3">
      <c r="A10" s="7" t="s">
        <v>117</v>
      </c>
      <c r="B10" s="17">
        <v>50.29</v>
      </c>
      <c r="C10" s="9" t="s">
        <v>23</v>
      </c>
      <c r="D10" s="9" t="s">
        <v>10</v>
      </c>
      <c r="E10" s="108"/>
      <c r="F10" s="109"/>
      <c r="G10" s="110"/>
    </row>
    <row r="11" spans="1:16" ht="15.75" thickBot="1" x14ac:dyDescent="0.3">
      <c r="A11" s="7" t="s">
        <v>118</v>
      </c>
      <c r="B11" s="17">
        <v>50</v>
      </c>
      <c r="C11" s="9" t="s">
        <v>23</v>
      </c>
      <c r="D11" s="9" t="s">
        <v>10</v>
      </c>
      <c r="E11" s="108"/>
      <c r="F11" s="109"/>
      <c r="G11" s="110"/>
    </row>
    <row r="12" spans="1:16" ht="15.75" thickBot="1" x14ac:dyDescent="0.3">
      <c r="A12" s="20" t="s">
        <v>20</v>
      </c>
      <c r="B12" s="24"/>
      <c r="C12" s="12"/>
      <c r="D12" s="12"/>
      <c r="E12" s="12"/>
      <c r="F12" s="12"/>
      <c r="G12" s="14">
        <v>532000</v>
      </c>
    </row>
    <row r="16" spans="1:16" ht="15.75" thickBot="1" x14ac:dyDescent="0.3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1:16" ht="16.5" thickTop="1" thickBot="1" x14ac:dyDescent="0.3"/>
    <row r="18" spans="1:16" ht="15.75" thickBot="1" x14ac:dyDescent="0.3">
      <c r="A18" s="43" t="s">
        <v>112</v>
      </c>
      <c r="B18" s="44"/>
      <c r="C18" s="44"/>
      <c r="D18" s="44"/>
      <c r="E18" s="46">
        <v>0.05</v>
      </c>
      <c r="F18" s="46">
        <v>0.05</v>
      </c>
      <c r="G18" s="46">
        <v>0.15</v>
      </c>
      <c r="H18" s="46">
        <v>0.15</v>
      </c>
      <c r="I18" s="46">
        <v>0.25</v>
      </c>
      <c r="J18" s="46">
        <v>0.25</v>
      </c>
      <c r="K18" s="46">
        <v>0.3</v>
      </c>
      <c r="L18" s="46">
        <v>0.3</v>
      </c>
      <c r="M18" s="46">
        <v>0.1</v>
      </c>
      <c r="N18" s="46">
        <v>0.1</v>
      </c>
      <c r="O18" s="46">
        <v>0.1</v>
      </c>
      <c r="P18" s="46">
        <v>0.1</v>
      </c>
    </row>
    <row r="19" spans="1:16" ht="15.75" thickBot="1" x14ac:dyDescent="0.3">
      <c r="A19" s="47" t="s">
        <v>159</v>
      </c>
      <c r="B19" s="48" t="s">
        <v>160</v>
      </c>
      <c r="C19" s="49" t="s">
        <v>161</v>
      </c>
      <c r="D19" s="50" t="s">
        <v>162</v>
      </c>
      <c r="E19" s="49" t="s">
        <v>163</v>
      </c>
      <c r="F19" s="50" t="s">
        <v>164</v>
      </c>
      <c r="G19" s="49" t="s">
        <v>165</v>
      </c>
      <c r="H19" s="50" t="s">
        <v>166</v>
      </c>
      <c r="I19" s="49" t="s">
        <v>167</v>
      </c>
      <c r="J19" s="50" t="s">
        <v>168</v>
      </c>
      <c r="K19" s="49" t="s">
        <v>169</v>
      </c>
      <c r="L19" s="50" t="s">
        <v>170</v>
      </c>
      <c r="M19" s="49" t="s">
        <v>176</v>
      </c>
      <c r="N19" s="50" t="s">
        <v>186</v>
      </c>
      <c r="O19" s="49" t="s">
        <v>180</v>
      </c>
      <c r="P19" s="50" t="s">
        <v>188</v>
      </c>
    </row>
    <row r="20" spans="1:16" ht="18.75" thickBot="1" x14ac:dyDescent="0.3">
      <c r="A20" s="7" t="s">
        <v>113</v>
      </c>
      <c r="B20" s="51" t="s">
        <v>185</v>
      </c>
      <c r="C20" s="90">
        <f>G6</f>
        <v>0</v>
      </c>
      <c r="D20" s="52">
        <f>E6</f>
        <v>0</v>
      </c>
      <c r="E20" s="53">
        <f>0.05*C20</f>
        <v>0</v>
      </c>
      <c r="F20" s="52">
        <f>0.05*D20</f>
        <v>0</v>
      </c>
      <c r="G20" s="53">
        <f>0.15*C20</f>
        <v>0</v>
      </c>
      <c r="H20" s="52">
        <f>0.15*D20</f>
        <v>0</v>
      </c>
      <c r="I20" s="90">
        <f>0.25*C20</f>
        <v>0</v>
      </c>
      <c r="J20" s="52">
        <f>0.25*D20</f>
        <v>0</v>
      </c>
      <c r="K20" s="90">
        <f>0.3*C20</f>
        <v>0</v>
      </c>
      <c r="L20" s="52">
        <f>0.3*D20</f>
        <v>0</v>
      </c>
      <c r="M20" s="90">
        <f>0.1*C20</f>
        <v>0</v>
      </c>
      <c r="N20" s="52">
        <f>0.1*D20</f>
        <v>0</v>
      </c>
      <c r="O20" s="90">
        <f>0.1*C20</f>
        <v>0</v>
      </c>
      <c r="P20" s="52">
        <f>0.1*D20</f>
        <v>0</v>
      </c>
    </row>
    <row r="21" spans="1:16" ht="18.75" thickBot="1" x14ac:dyDescent="0.3">
      <c r="A21" s="7" t="s">
        <v>114</v>
      </c>
      <c r="B21" s="51" t="s">
        <v>185</v>
      </c>
      <c r="C21" s="90">
        <f t="shared" ref="C21:C25" si="0">G7</f>
        <v>0</v>
      </c>
      <c r="D21" s="52">
        <f t="shared" ref="D21:D25" si="1">E7</f>
        <v>0</v>
      </c>
      <c r="E21" s="53">
        <f t="shared" ref="E21:E25" si="2">0.05*C21</f>
        <v>0</v>
      </c>
      <c r="F21" s="52">
        <f t="shared" ref="F21:F25" si="3">0.05*D21</f>
        <v>0</v>
      </c>
      <c r="G21" s="53">
        <f t="shared" ref="G21:G25" si="4">0.15*C21</f>
        <v>0</v>
      </c>
      <c r="H21" s="52">
        <f t="shared" ref="H21:H25" si="5">0.15*D21</f>
        <v>0</v>
      </c>
      <c r="I21" s="90">
        <f t="shared" ref="I21:I25" si="6">0.25*C21</f>
        <v>0</v>
      </c>
      <c r="J21" s="52">
        <f t="shared" ref="J21:J25" si="7">0.25*D21</f>
        <v>0</v>
      </c>
      <c r="K21" s="90">
        <f t="shared" ref="K21:K25" si="8">0.3*C21</f>
        <v>0</v>
      </c>
      <c r="L21" s="52">
        <f t="shared" ref="L21:L25" si="9">0.3*D21</f>
        <v>0</v>
      </c>
      <c r="M21" s="90">
        <f t="shared" ref="M21:M25" si="10">0.1*C21</f>
        <v>0</v>
      </c>
      <c r="N21" s="52">
        <f t="shared" ref="N21:N25" si="11">0.1*D21</f>
        <v>0</v>
      </c>
      <c r="O21" s="90">
        <f t="shared" ref="O21:O25" si="12">0.1*C21</f>
        <v>0</v>
      </c>
      <c r="P21" s="52">
        <f t="shared" ref="P21:P25" si="13">0.1*D21</f>
        <v>0</v>
      </c>
    </row>
    <row r="22" spans="1:16" ht="18.75" thickBot="1" x14ac:dyDescent="0.3">
      <c r="A22" s="7" t="s">
        <v>115</v>
      </c>
      <c r="B22" s="51" t="s">
        <v>185</v>
      </c>
      <c r="C22" s="90">
        <f t="shared" si="0"/>
        <v>0</v>
      </c>
      <c r="D22" s="52">
        <f t="shared" si="1"/>
        <v>0</v>
      </c>
      <c r="E22" s="53">
        <f t="shared" si="2"/>
        <v>0</v>
      </c>
      <c r="F22" s="52">
        <f t="shared" si="3"/>
        <v>0</v>
      </c>
      <c r="G22" s="53">
        <f t="shared" si="4"/>
        <v>0</v>
      </c>
      <c r="H22" s="52">
        <f t="shared" si="5"/>
        <v>0</v>
      </c>
      <c r="I22" s="90">
        <f t="shared" si="6"/>
        <v>0</v>
      </c>
      <c r="J22" s="52">
        <f t="shared" si="7"/>
        <v>0</v>
      </c>
      <c r="K22" s="90">
        <f t="shared" si="8"/>
        <v>0</v>
      </c>
      <c r="L22" s="52">
        <f t="shared" si="9"/>
        <v>0</v>
      </c>
      <c r="M22" s="90">
        <f t="shared" si="10"/>
        <v>0</v>
      </c>
      <c r="N22" s="52">
        <f t="shared" si="11"/>
        <v>0</v>
      </c>
      <c r="O22" s="90">
        <f t="shared" si="12"/>
        <v>0</v>
      </c>
      <c r="P22" s="52">
        <f t="shared" si="13"/>
        <v>0</v>
      </c>
    </row>
    <row r="23" spans="1:16" ht="18.75" thickBot="1" x14ac:dyDescent="0.3">
      <c r="A23" s="7" t="s">
        <v>116</v>
      </c>
      <c r="B23" s="51" t="s">
        <v>185</v>
      </c>
      <c r="C23" s="90">
        <f t="shared" si="0"/>
        <v>0</v>
      </c>
      <c r="D23" s="52">
        <f t="shared" si="1"/>
        <v>0</v>
      </c>
      <c r="E23" s="53">
        <f t="shared" si="2"/>
        <v>0</v>
      </c>
      <c r="F23" s="52">
        <f t="shared" si="3"/>
        <v>0</v>
      </c>
      <c r="G23" s="53">
        <f t="shared" si="4"/>
        <v>0</v>
      </c>
      <c r="H23" s="52">
        <f t="shared" si="5"/>
        <v>0</v>
      </c>
      <c r="I23" s="90">
        <f t="shared" si="6"/>
        <v>0</v>
      </c>
      <c r="J23" s="52">
        <f t="shared" si="7"/>
        <v>0</v>
      </c>
      <c r="K23" s="90">
        <f t="shared" si="8"/>
        <v>0</v>
      </c>
      <c r="L23" s="52">
        <f t="shared" si="9"/>
        <v>0</v>
      </c>
      <c r="M23" s="90">
        <f t="shared" si="10"/>
        <v>0</v>
      </c>
      <c r="N23" s="52">
        <f t="shared" si="11"/>
        <v>0</v>
      </c>
      <c r="O23" s="90">
        <f t="shared" si="12"/>
        <v>0</v>
      </c>
      <c r="P23" s="52">
        <f t="shared" si="13"/>
        <v>0</v>
      </c>
    </row>
    <row r="24" spans="1:16" ht="18.75" thickBot="1" x14ac:dyDescent="0.3">
      <c r="A24" s="7" t="s">
        <v>117</v>
      </c>
      <c r="B24" s="51" t="s">
        <v>185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53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  <c r="K24" s="90">
        <f t="shared" si="8"/>
        <v>0</v>
      </c>
      <c r="L24" s="52">
        <f t="shared" si="9"/>
        <v>0</v>
      </c>
      <c r="M24" s="90">
        <f t="shared" si="10"/>
        <v>0</v>
      </c>
      <c r="N24" s="52">
        <f t="shared" si="11"/>
        <v>0</v>
      </c>
      <c r="O24" s="90">
        <f t="shared" si="12"/>
        <v>0</v>
      </c>
      <c r="P24" s="52">
        <f t="shared" si="13"/>
        <v>0</v>
      </c>
    </row>
    <row r="25" spans="1:16" ht="18.75" thickBot="1" x14ac:dyDescent="0.3">
      <c r="A25" s="7" t="s">
        <v>118</v>
      </c>
      <c r="B25" s="51" t="s">
        <v>185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53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  <c r="K25" s="90">
        <f t="shared" si="8"/>
        <v>0</v>
      </c>
      <c r="L25" s="52">
        <f t="shared" si="9"/>
        <v>0</v>
      </c>
      <c r="M25" s="90">
        <f t="shared" si="10"/>
        <v>0</v>
      </c>
      <c r="N25" s="52">
        <f t="shared" si="11"/>
        <v>0</v>
      </c>
      <c r="O25" s="90">
        <f t="shared" si="12"/>
        <v>0</v>
      </c>
      <c r="P25" s="52">
        <f t="shared" si="13"/>
        <v>0</v>
      </c>
    </row>
    <row r="26" spans="1:16" ht="15.75" thickBot="1" x14ac:dyDescent="0.3">
      <c r="A26" s="47" t="s">
        <v>172</v>
      </c>
      <c r="B26" s="51"/>
      <c r="C26" s="92">
        <f>SUM(C20:C25)</f>
        <v>0</v>
      </c>
      <c r="D26" s="54">
        <f>SUM(D20:D25)</f>
        <v>0</v>
      </c>
      <c r="E26" s="55">
        <f t="shared" ref="E26:P26" si="14">SUM(E20:E25)</f>
        <v>0</v>
      </c>
      <c r="F26" s="54">
        <f t="shared" si="14"/>
        <v>0</v>
      </c>
      <c r="G26" s="55">
        <f t="shared" si="14"/>
        <v>0</v>
      </c>
      <c r="H26" s="54">
        <f t="shared" si="14"/>
        <v>0</v>
      </c>
      <c r="I26" s="92">
        <f t="shared" si="14"/>
        <v>0</v>
      </c>
      <c r="J26" s="54">
        <f t="shared" si="14"/>
        <v>0</v>
      </c>
      <c r="K26" s="92">
        <f t="shared" si="14"/>
        <v>0</v>
      </c>
      <c r="L26" s="54">
        <f t="shared" si="14"/>
        <v>0</v>
      </c>
      <c r="M26" s="92">
        <f t="shared" si="14"/>
        <v>0</v>
      </c>
      <c r="N26" s="54">
        <f t="shared" si="14"/>
        <v>0</v>
      </c>
      <c r="O26" s="92">
        <f t="shared" si="14"/>
        <v>0</v>
      </c>
      <c r="P26" s="54">
        <f t="shared" si="14"/>
        <v>0</v>
      </c>
    </row>
    <row r="29" spans="1:16" ht="15.75" thickBot="1" x14ac:dyDescent="0.3">
      <c r="A29" s="119" t="s">
        <v>208</v>
      </c>
      <c r="B29" s="119"/>
      <c r="C29" s="119"/>
      <c r="D29" s="119"/>
    </row>
    <row r="30" spans="1:16" ht="27" thickTop="1" thickBot="1" x14ac:dyDescent="0.3">
      <c r="A30" s="102" t="s">
        <v>195</v>
      </c>
      <c r="B30" s="103" t="s">
        <v>196</v>
      </c>
    </row>
    <row r="31" spans="1:16" ht="15.75" thickBot="1" x14ac:dyDescent="0.3">
      <c r="A31" s="104" t="s">
        <v>197</v>
      </c>
      <c r="B31" s="105">
        <v>0</v>
      </c>
    </row>
    <row r="32" spans="1:16" ht="15.75" thickBot="1" x14ac:dyDescent="0.3">
      <c r="A32" s="104" t="s">
        <v>199</v>
      </c>
      <c r="B32" s="105">
        <v>50</v>
      </c>
    </row>
    <row r="33" spans="1:2" ht="15.75" thickBot="1" x14ac:dyDescent="0.3">
      <c r="A33" s="104" t="s">
        <v>200</v>
      </c>
      <c r="B33" s="105">
        <v>20</v>
      </c>
    </row>
    <row r="34" spans="1:2" ht="15.75" thickBot="1" x14ac:dyDescent="0.3">
      <c r="A34" s="104" t="s">
        <v>201</v>
      </c>
      <c r="B34" s="105">
        <v>20</v>
      </c>
    </row>
    <row r="35" spans="1:2" ht="15.75" thickBot="1" x14ac:dyDescent="0.3">
      <c r="A35" s="104" t="s">
        <v>202</v>
      </c>
      <c r="B35" s="105">
        <v>10</v>
      </c>
    </row>
    <row r="36" spans="1:2" ht="15.75" thickBot="1" x14ac:dyDescent="0.3">
      <c r="A36" s="106" t="s">
        <v>20</v>
      </c>
      <c r="B36" s="107">
        <v>1</v>
      </c>
    </row>
  </sheetData>
  <sheetProtection password="EF9A" sheet="1" objects="1" scenarios="1"/>
  <mergeCells count="3">
    <mergeCell ref="A1:G1"/>
    <mergeCell ref="A16:P16"/>
    <mergeCell ref="A29:D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E6" sqref="E6:G14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15.7109375" customWidth="1"/>
    <col min="4" max="4" width="14.28515625" customWidth="1"/>
    <col min="5" max="5" width="17.85546875" customWidth="1"/>
    <col min="6" max="6" width="16" customWidth="1"/>
    <col min="7" max="7" width="16.42578125" bestFit="1" customWidth="1"/>
    <col min="8" max="8" width="13.85546875" customWidth="1"/>
    <col min="9" max="9" width="14" customWidth="1"/>
    <col min="10" max="10" width="14.140625" customWidth="1"/>
    <col min="11" max="11" width="14.85546875" customWidth="1"/>
    <col min="12" max="12" width="12.85546875" customWidth="1"/>
    <col min="13" max="14" width="13.7109375" customWidth="1"/>
    <col min="15" max="15" width="13.28515625" customWidth="1"/>
    <col min="16" max="16" width="14.1406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30.75" thickBot="1" x14ac:dyDescent="0.3">
      <c r="A3" s="36" t="s">
        <v>119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10" t="s">
        <v>1</v>
      </c>
      <c r="B5" s="16" t="s">
        <v>2</v>
      </c>
      <c r="C5" s="11" t="s">
        <v>3</v>
      </c>
      <c r="D5" s="11" t="s">
        <v>4</v>
      </c>
      <c r="E5" s="37" t="s">
        <v>5</v>
      </c>
      <c r="F5" s="37" t="s">
        <v>6</v>
      </c>
      <c r="G5" s="37" t="s">
        <v>72</v>
      </c>
    </row>
    <row r="6" spans="1:7" ht="15.75" thickBot="1" x14ac:dyDescent="0.3">
      <c r="A6" s="7" t="s">
        <v>120</v>
      </c>
      <c r="B6" s="17">
        <v>100</v>
      </c>
      <c r="C6" s="9" t="s">
        <v>23</v>
      </c>
      <c r="D6" s="9" t="s">
        <v>10</v>
      </c>
      <c r="E6" s="108"/>
      <c r="F6" s="109"/>
      <c r="G6" s="110"/>
    </row>
    <row r="7" spans="1:7" ht="15.75" thickBot="1" x14ac:dyDescent="0.3">
      <c r="A7" s="7" t="s">
        <v>121</v>
      </c>
      <c r="B7" s="17">
        <v>84.66</v>
      </c>
      <c r="C7" s="9" t="s">
        <v>23</v>
      </c>
      <c r="D7" s="9" t="s">
        <v>10</v>
      </c>
      <c r="E7" s="108"/>
      <c r="F7" s="109"/>
      <c r="G7" s="110"/>
    </row>
    <row r="8" spans="1:7" ht="15.75" thickBot="1" x14ac:dyDescent="0.3">
      <c r="A8" s="7" t="s">
        <v>122</v>
      </c>
      <c r="B8" s="17">
        <v>80.97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123</v>
      </c>
      <c r="B9" s="17">
        <v>71.02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38" t="s">
        <v>39</v>
      </c>
      <c r="B10" s="17">
        <v>60.51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38" t="s">
        <v>124</v>
      </c>
      <c r="B11" s="17">
        <v>54.55</v>
      </c>
      <c r="C11" s="9" t="s">
        <v>23</v>
      </c>
      <c r="D11" s="9" t="s">
        <v>10</v>
      </c>
      <c r="E11" s="108"/>
      <c r="F11" s="109"/>
      <c r="G11" s="110"/>
    </row>
    <row r="12" spans="1:7" ht="15.75" thickBot="1" x14ac:dyDescent="0.3">
      <c r="A12" s="38" t="s">
        <v>125</v>
      </c>
      <c r="B12" s="17">
        <v>52.56</v>
      </c>
      <c r="C12" s="9" t="s">
        <v>23</v>
      </c>
      <c r="D12" s="9" t="s">
        <v>10</v>
      </c>
      <c r="E12" s="108"/>
      <c r="F12" s="109"/>
      <c r="G12" s="110"/>
    </row>
    <row r="13" spans="1:7" ht="15.75" thickBot="1" x14ac:dyDescent="0.3">
      <c r="A13" s="7" t="s">
        <v>126</v>
      </c>
      <c r="B13" s="17">
        <v>50.57</v>
      </c>
      <c r="C13" s="9" t="s">
        <v>23</v>
      </c>
      <c r="D13" s="9" t="s">
        <v>10</v>
      </c>
      <c r="E13" s="108"/>
      <c r="F13" s="109"/>
      <c r="G13" s="110"/>
    </row>
    <row r="14" spans="1:7" ht="15.75" thickBot="1" x14ac:dyDescent="0.3">
      <c r="A14" s="38" t="s">
        <v>127</v>
      </c>
      <c r="B14" s="17">
        <v>50</v>
      </c>
      <c r="C14" s="9" t="s">
        <v>23</v>
      </c>
      <c r="D14" s="9" t="s">
        <v>10</v>
      </c>
      <c r="E14" s="108"/>
      <c r="F14" s="109"/>
      <c r="G14" s="110"/>
    </row>
    <row r="15" spans="1:7" ht="15.75" thickBot="1" x14ac:dyDescent="0.3">
      <c r="A15" s="20" t="s">
        <v>20</v>
      </c>
      <c r="B15" s="22"/>
      <c r="C15" s="11"/>
      <c r="D15" s="11"/>
      <c r="E15" s="12"/>
      <c r="F15" s="12"/>
      <c r="G15" s="24">
        <v>328700</v>
      </c>
    </row>
    <row r="19" spans="1:16" ht="15.75" thickBot="1" x14ac:dyDescent="0.3">
      <c r="A19" s="116" t="s">
        <v>207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</row>
    <row r="20" spans="1:16" ht="16.5" thickTop="1" thickBot="1" x14ac:dyDescent="0.3"/>
    <row r="21" spans="1:16" ht="15.75" thickBot="1" x14ac:dyDescent="0.3">
      <c r="A21" s="43" t="s">
        <v>119</v>
      </c>
      <c r="B21" s="44"/>
      <c r="C21" s="44"/>
      <c r="D21" s="44"/>
      <c r="E21" s="98">
        <v>0.35</v>
      </c>
      <c r="F21" s="98">
        <v>0.35</v>
      </c>
      <c r="G21" s="98">
        <v>0.2</v>
      </c>
      <c r="H21" s="98">
        <v>0.2</v>
      </c>
      <c r="I21" s="98">
        <v>0.15</v>
      </c>
      <c r="J21" s="98">
        <v>0.15</v>
      </c>
      <c r="K21" s="98">
        <v>0.1</v>
      </c>
      <c r="L21" s="98">
        <v>0.1</v>
      </c>
      <c r="M21" s="98">
        <v>0.05</v>
      </c>
      <c r="N21" s="98">
        <v>0.05</v>
      </c>
      <c r="O21" s="98">
        <v>0.15</v>
      </c>
      <c r="P21" s="98">
        <v>0.15</v>
      </c>
    </row>
    <row r="22" spans="1:16" ht="15.75" thickBot="1" x14ac:dyDescent="0.3">
      <c r="A22" s="47" t="s">
        <v>159</v>
      </c>
      <c r="B22" s="48" t="s">
        <v>160</v>
      </c>
      <c r="C22" s="49" t="s">
        <v>161</v>
      </c>
      <c r="D22" s="50" t="s">
        <v>162</v>
      </c>
      <c r="E22" s="49" t="s">
        <v>163</v>
      </c>
      <c r="F22" s="50" t="s">
        <v>164</v>
      </c>
      <c r="G22" s="49" t="s">
        <v>165</v>
      </c>
      <c r="H22" s="50" t="s">
        <v>166</v>
      </c>
      <c r="I22" s="49" t="s">
        <v>167</v>
      </c>
      <c r="J22" s="50" t="s">
        <v>168</v>
      </c>
      <c r="K22" s="49" t="s">
        <v>169</v>
      </c>
      <c r="L22" s="50" t="s">
        <v>170</v>
      </c>
      <c r="M22" s="49" t="s">
        <v>178</v>
      </c>
      <c r="N22" s="50" t="s">
        <v>187</v>
      </c>
      <c r="O22" s="49" t="s">
        <v>180</v>
      </c>
      <c r="P22" s="50" t="s">
        <v>188</v>
      </c>
    </row>
    <row r="23" spans="1:16" ht="18.75" thickBot="1" x14ac:dyDescent="0.3">
      <c r="A23" s="7" t="s">
        <v>120</v>
      </c>
      <c r="B23" s="97" t="s">
        <v>190</v>
      </c>
      <c r="C23" s="90">
        <f>G6</f>
        <v>0</v>
      </c>
      <c r="D23" s="52">
        <f>E6</f>
        <v>0</v>
      </c>
      <c r="E23" s="53">
        <f>0.35*C23</f>
        <v>0</v>
      </c>
      <c r="F23" s="52">
        <f>0.35*D23</f>
        <v>0</v>
      </c>
      <c r="G23" s="53">
        <f>0.2*C23</f>
        <v>0</v>
      </c>
      <c r="H23" s="52">
        <f>0.2*D23</f>
        <v>0</v>
      </c>
      <c r="I23" s="90">
        <f>0.15*C23</f>
        <v>0</v>
      </c>
      <c r="J23" s="52">
        <f>0.15*D23</f>
        <v>0</v>
      </c>
      <c r="K23" s="90">
        <f>0.1*C23</f>
        <v>0</v>
      </c>
      <c r="L23" s="52">
        <f>0.1*D23</f>
        <v>0</v>
      </c>
      <c r="M23" s="90">
        <f>0.05*C23</f>
        <v>0</v>
      </c>
      <c r="N23" s="52">
        <f>0.05*D23</f>
        <v>0</v>
      </c>
      <c r="O23" s="90">
        <f>0.15*C23</f>
        <v>0</v>
      </c>
      <c r="P23" s="52">
        <f>0.15*D23</f>
        <v>0</v>
      </c>
    </row>
    <row r="24" spans="1:16" ht="18.75" thickBot="1" x14ac:dyDescent="0.3">
      <c r="A24" s="7" t="s">
        <v>121</v>
      </c>
      <c r="B24" s="97" t="s">
        <v>190</v>
      </c>
      <c r="C24" s="90">
        <f t="shared" ref="C24:C31" si="0">G7</f>
        <v>0</v>
      </c>
      <c r="D24" s="52">
        <f t="shared" ref="D24:D31" si="1">E7</f>
        <v>0</v>
      </c>
      <c r="E24" s="53">
        <f t="shared" ref="E24:E31" si="2">0.35*C24</f>
        <v>0</v>
      </c>
      <c r="F24" s="52">
        <f t="shared" ref="F24:F31" si="3">0.35*D24</f>
        <v>0</v>
      </c>
      <c r="G24" s="53">
        <f t="shared" ref="G24:G31" si="4">0.2*C24</f>
        <v>0</v>
      </c>
      <c r="H24" s="52">
        <f t="shared" ref="H24:H31" si="5">0.2*D24</f>
        <v>0</v>
      </c>
      <c r="I24" s="90">
        <f t="shared" ref="I24:I31" si="6">0.15*C24</f>
        <v>0</v>
      </c>
      <c r="J24" s="52">
        <f t="shared" ref="J24:J31" si="7">0.15*D24</f>
        <v>0</v>
      </c>
      <c r="K24" s="90">
        <f t="shared" ref="K24:K31" si="8">0.1*C24</f>
        <v>0</v>
      </c>
      <c r="L24" s="52">
        <f t="shared" ref="L24:L31" si="9">0.1*D24</f>
        <v>0</v>
      </c>
      <c r="M24" s="90">
        <f t="shared" ref="M24:M31" si="10">0.05*C24</f>
        <v>0</v>
      </c>
      <c r="N24" s="52">
        <f t="shared" ref="N24:N31" si="11">0.05*D24</f>
        <v>0</v>
      </c>
      <c r="O24" s="90">
        <f t="shared" ref="O24:O31" si="12">0.15*C24</f>
        <v>0</v>
      </c>
      <c r="P24" s="52">
        <f t="shared" ref="P24:P31" si="13">0.15*D24</f>
        <v>0</v>
      </c>
    </row>
    <row r="25" spans="1:16" ht="18.75" thickBot="1" x14ac:dyDescent="0.3">
      <c r="A25" s="7" t="s">
        <v>122</v>
      </c>
      <c r="B25" s="97" t="s">
        <v>190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53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  <c r="K25" s="90">
        <f t="shared" si="8"/>
        <v>0</v>
      </c>
      <c r="L25" s="52">
        <f t="shared" si="9"/>
        <v>0</v>
      </c>
      <c r="M25" s="90">
        <f t="shared" si="10"/>
        <v>0</v>
      </c>
      <c r="N25" s="52">
        <f t="shared" si="11"/>
        <v>0</v>
      </c>
      <c r="O25" s="90">
        <f t="shared" si="12"/>
        <v>0</v>
      </c>
      <c r="P25" s="52">
        <f t="shared" si="13"/>
        <v>0</v>
      </c>
    </row>
    <row r="26" spans="1:16" ht="18.75" thickBot="1" x14ac:dyDescent="0.3">
      <c r="A26" s="7" t="s">
        <v>123</v>
      </c>
      <c r="B26" s="97" t="s">
        <v>190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  <c r="K26" s="90">
        <f t="shared" si="8"/>
        <v>0</v>
      </c>
      <c r="L26" s="52">
        <f t="shared" si="9"/>
        <v>0</v>
      </c>
      <c r="M26" s="90">
        <f t="shared" si="10"/>
        <v>0</v>
      </c>
      <c r="N26" s="52">
        <f t="shared" si="11"/>
        <v>0</v>
      </c>
      <c r="O26" s="90">
        <f t="shared" si="12"/>
        <v>0</v>
      </c>
      <c r="P26" s="52">
        <f t="shared" si="13"/>
        <v>0</v>
      </c>
    </row>
    <row r="27" spans="1:16" ht="18.75" thickBot="1" x14ac:dyDescent="0.3">
      <c r="A27" s="38" t="s">
        <v>39</v>
      </c>
      <c r="B27" s="97" t="s">
        <v>190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  <c r="K27" s="90">
        <f t="shared" si="8"/>
        <v>0</v>
      </c>
      <c r="L27" s="52">
        <f t="shared" si="9"/>
        <v>0</v>
      </c>
      <c r="M27" s="90">
        <f t="shared" si="10"/>
        <v>0</v>
      </c>
      <c r="N27" s="52">
        <f t="shared" si="11"/>
        <v>0</v>
      </c>
      <c r="O27" s="90">
        <f t="shared" si="12"/>
        <v>0</v>
      </c>
      <c r="P27" s="52">
        <f t="shared" si="13"/>
        <v>0</v>
      </c>
    </row>
    <row r="28" spans="1:16" ht="18.75" thickBot="1" x14ac:dyDescent="0.3">
      <c r="A28" s="38" t="s">
        <v>124</v>
      </c>
      <c r="B28" s="97" t="s">
        <v>190</v>
      </c>
      <c r="C28" s="90">
        <f t="shared" si="0"/>
        <v>0</v>
      </c>
      <c r="D28" s="52">
        <f t="shared" si="1"/>
        <v>0</v>
      </c>
      <c r="E28" s="53">
        <f t="shared" si="2"/>
        <v>0</v>
      </c>
      <c r="F28" s="52">
        <f t="shared" si="3"/>
        <v>0</v>
      </c>
      <c r="G28" s="53">
        <f t="shared" si="4"/>
        <v>0</v>
      </c>
      <c r="H28" s="52">
        <f t="shared" si="5"/>
        <v>0</v>
      </c>
      <c r="I28" s="90">
        <f t="shared" si="6"/>
        <v>0</v>
      </c>
      <c r="J28" s="52">
        <f t="shared" si="7"/>
        <v>0</v>
      </c>
      <c r="K28" s="90">
        <f t="shared" si="8"/>
        <v>0</v>
      </c>
      <c r="L28" s="52">
        <f t="shared" si="9"/>
        <v>0</v>
      </c>
      <c r="M28" s="90">
        <f t="shared" si="10"/>
        <v>0</v>
      </c>
      <c r="N28" s="52">
        <f t="shared" si="11"/>
        <v>0</v>
      </c>
      <c r="O28" s="90">
        <f t="shared" si="12"/>
        <v>0</v>
      </c>
      <c r="P28" s="52">
        <f t="shared" si="13"/>
        <v>0</v>
      </c>
    </row>
    <row r="29" spans="1:16" ht="18.75" thickBot="1" x14ac:dyDescent="0.3">
      <c r="A29" s="38" t="s">
        <v>125</v>
      </c>
      <c r="B29" s="97" t="s">
        <v>190</v>
      </c>
      <c r="C29" s="90">
        <f t="shared" si="0"/>
        <v>0</v>
      </c>
      <c r="D29" s="52">
        <f t="shared" si="1"/>
        <v>0</v>
      </c>
      <c r="E29" s="53">
        <f t="shared" si="2"/>
        <v>0</v>
      </c>
      <c r="F29" s="52">
        <f t="shared" si="3"/>
        <v>0</v>
      </c>
      <c r="G29" s="53">
        <f t="shared" si="4"/>
        <v>0</v>
      </c>
      <c r="H29" s="52">
        <f t="shared" si="5"/>
        <v>0</v>
      </c>
      <c r="I29" s="90">
        <f t="shared" si="6"/>
        <v>0</v>
      </c>
      <c r="J29" s="52">
        <f t="shared" si="7"/>
        <v>0</v>
      </c>
      <c r="K29" s="90">
        <f t="shared" si="8"/>
        <v>0</v>
      </c>
      <c r="L29" s="52">
        <f t="shared" si="9"/>
        <v>0</v>
      </c>
      <c r="M29" s="90">
        <f t="shared" si="10"/>
        <v>0</v>
      </c>
      <c r="N29" s="52">
        <f t="shared" si="11"/>
        <v>0</v>
      </c>
      <c r="O29" s="90">
        <f t="shared" si="12"/>
        <v>0</v>
      </c>
      <c r="P29" s="52">
        <f t="shared" si="13"/>
        <v>0</v>
      </c>
    </row>
    <row r="30" spans="1:16" ht="18.75" thickBot="1" x14ac:dyDescent="0.3">
      <c r="A30" s="7" t="s">
        <v>126</v>
      </c>
      <c r="B30" s="97" t="s">
        <v>190</v>
      </c>
      <c r="C30" s="90">
        <f t="shared" si="0"/>
        <v>0</v>
      </c>
      <c r="D30" s="52">
        <f t="shared" si="1"/>
        <v>0</v>
      </c>
      <c r="E30" s="53">
        <f t="shared" si="2"/>
        <v>0</v>
      </c>
      <c r="F30" s="52">
        <f t="shared" si="3"/>
        <v>0</v>
      </c>
      <c r="G30" s="53">
        <f t="shared" si="4"/>
        <v>0</v>
      </c>
      <c r="H30" s="52">
        <f t="shared" si="5"/>
        <v>0</v>
      </c>
      <c r="I30" s="90">
        <f t="shared" si="6"/>
        <v>0</v>
      </c>
      <c r="J30" s="52">
        <f t="shared" si="7"/>
        <v>0</v>
      </c>
      <c r="K30" s="90">
        <f t="shared" si="8"/>
        <v>0</v>
      </c>
      <c r="L30" s="52">
        <f t="shared" si="9"/>
        <v>0</v>
      </c>
      <c r="M30" s="90">
        <f t="shared" si="10"/>
        <v>0</v>
      </c>
      <c r="N30" s="52">
        <f t="shared" si="11"/>
        <v>0</v>
      </c>
      <c r="O30" s="90">
        <f t="shared" si="12"/>
        <v>0</v>
      </c>
      <c r="P30" s="52">
        <f t="shared" si="13"/>
        <v>0</v>
      </c>
    </row>
    <row r="31" spans="1:16" ht="18.75" thickBot="1" x14ac:dyDescent="0.3">
      <c r="A31" s="38" t="s">
        <v>127</v>
      </c>
      <c r="B31" s="97" t="s">
        <v>190</v>
      </c>
      <c r="C31" s="90">
        <f t="shared" si="0"/>
        <v>0</v>
      </c>
      <c r="D31" s="52">
        <f t="shared" si="1"/>
        <v>0</v>
      </c>
      <c r="E31" s="53">
        <f t="shared" si="2"/>
        <v>0</v>
      </c>
      <c r="F31" s="52">
        <f t="shared" si="3"/>
        <v>0</v>
      </c>
      <c r="G31" s="53">
        <f t="shared" si="4"/>
        <v>0</v>
      </c>
      <c r="H31" s="52">
        <f t="shared" si="5"/>
        <v>0</v>
      </c>
      <c r="I31" s="90">
        <f t="shared" si="6"/>
        <v>0</v>
      </c>
      <c r="J31" s="52">
        <f t="shared" si="7"/>
        <v>0</v>
      </c>
      <c r="K31" s="90">
        <f t="shared" si="8"/>
        <v>0</v>
      </c>
      <c r="L31" s="52">
        <f t="shared" si="9"/>
        <v>0</v>
      </c>
      <c r="M31" s="90">
        <f t="shared" si="10"/>
        <v>0</v>
      </c>
      <c r="N31" s="52">
        <f t="shared" si="11"/>
        <v>0</v>
      </c>
      <c r="O31" s="90">
        <f t="shared" si="12"/>
        <v>0</v>
      </c>
      <c r="P31" s="52">
        <f t="shared" si="13"/>
        <v>0</v>
      </c>
    </row>
    <row r="32" spans="1:16" ht="15.75" thickBot="1" x14ac:dyDescent="0.3">
      <c r="A32" s="47" t="s">
        <v>172</v>
      </c>
      <c r="B32" s="51"/>
      <c r="C32" s="92">
        <f>SUM(C23:C31)</f>
        <v>0</v>
      </c>
      <c r="D32" s="54">
        <f>SUM(D23:D31)</f>
        <v>0</v>
      </c>
      <c r="E32" s="55">
        <f t="shared" ref="E32:P32" si="14">SUM(E23:E31)</f>
        <v>0</v>
      </c>
      <c r="F32" s="54">
        <f t="shared" si="14"/>
        <v>0</v>
      </c>
      <c r="G32" s="55">
        <f t="shared" si="14"/>
        <v>0</v>
      </c>
      <c r="H32" s="54">
        <f t="shared" si="14"/>
        <v>0</v>
      </c>
      <c r="I32" s="92">
        <f t="shared" si="14"/>
        <v>0</v>
      </c>
      <c r="J32" s="54">
        <f t="shared" si="14"/>
        <v>0</v>
      </c>
      <c r="K32" s="92">
        <f t="shared" si="14"/>
        <v>0</v>
      </c>
      <c r="L32" s="54">
        <f t="shared" si="14"/>
        <v>0</v>
      </c>
      <c r="M32" s="92">
        <f t="shared" si="14"/>
        <v>0</v>
      </c>
      <c r="N32" s="54">
        <f t="shared" si="14"/>
        <v>0</v>
      </c>
      <c r="O32" s="92">
        <f t="shared" si="14"/>
        <v>0</v>
      </c>
      <c r="P32" s="54">
        <f t="shared" si="14"/>
        <v>0</v>
      </c>
    </row>
    <row r="35" spans="1:4" ht="15.75" thickBot="1" x14ac:dyDescent="0.3">
      <c r="A35" s="119" t="s">
        <v>208</v>
      </c>
      <c r="B35" s="119"/>
      <c r="C35" s="119"/>
      <c r="D35" s="119"/>
    </row>
    <row r="36" spans="1:4" ht="27" thickTop="1" thickBot="1" x14ac:dyDescent="0.3">
      <c r="A36" s="102" t="s">
        <v>195</v>
      </c>
      <c r="B36" s="103" t="s">
        <v>196</v>
      </c>
    </row>
    <row r="37" spans="1:4" ht="15.75" thickBot="1" x14ac:dyDescent="0.3">
      <c r="A37" s="104" t="s">
        <v>197</v>
      </c>
      <c r="B37" s="105">
        <v>10</v>
      </c>
    </row>
    <row r="38" spans="1:4" ht="15.75" thickBot="1" x14ac:dyDescent="0.3">
      <c r="A38" s="104" t="s">
        <v>199</v>
      </c>
      <c r="B38" s="105">
        <v>20</v>
      </c>
    </row>
    <row r="39" spans="1:4" ht="15.75" thickBot="1" x14ac:dyDescent="0.3">
      <c r="A39" s="104" t="s">
        <v>200</v>
      </c>
      <c r="B39" s="105">
        <v>20</v>
      </c>
    </row>
    <row r="40" spans="1:4" ht="15.75" thickBot="1" x14ac:dyDescent="0.3">
      <c r="A40" s="104" t="s">
        <v>201</v>
      </c>
      <c r="B40" s="105">
        <v>30</v>
      </c>
    </row>
    <row r="41" spans="1:4" ht="15.75" thickBot="1" x14ac:dyDescent="0.3">
      <c r="A41" s="104" t="s">
        <v>202</v>
      </c>
      <c r="B41" s="105">
        <v>20</v>
      </c>
    </row>
    <row r="42" spans="1:4" ht="15.75" thickBot="1" x14ac:dyDescent="0.3">
      <c r="A42" s="106" t="s">
        <v>20</v>
      </c>
      <c r="B42" s="107">
        <v>1</v>
      </c>
    </row>
  </sheetData>
  <sheetProtection password="EF9A" sheet="1" objects="1" scenarios="1"/>
  <mergeCells count="3">
    <mergeCell ref="A1:G1"/>
    <mergeCell ref="A19:P19"/>
    <mergeCell ref="A35:D3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6" sqref="E6:G8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23.42578125" customWidth="1"/>
    <col min="4" max="5" width="15.28515625" customWidth="1"/>
    <col min="6" max="6" width="16.7109375" customWidth="1"/>
    <col min="7" max="7" width="16.42578125" bestFit="1" customWidth="1"/>
    <col min="8" max="8" width="19.140625" customWidth="1"/>
    <col min="9" max="9" width="15.140625" customWidth="1"/>
    <col min="10" max="10" width="18.140625" customWidth="1"/>
    <col min="11" max="11" width="16" customWidth="1"/>
    <col min="12" max="12" width="14.28515625" customWidth="1"/>
  </cols>
  <sheetData>
    <row r="1" spans="1:10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0" ht="16.5" thickTop="1" thickBot="1" x14ac:dyDescent="0.3"/>
    <row r="3" spans="1:10" ht="15.75" thickBot="1" x14ac:dyDescent="0.3">
      <c r="A3" s="1" t="s">
        <v>128</v>
      </c>
      <c r="B3" s="21"/>
      <c r="C3" s="2"/>
      <c r="D3" s="2"/>
      <c r="E3" s="2"/>
      <c r="F3" s="2"/>
      <c r="G3" s="2"/>
    </row>
    <row r="4" spans="1:10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0" ht="32.25" thickBot="1" x14ac:dyDescent="0.3">
      <c r="A5" s="10" t="s">
        <v>1</v>
      </c>
      <c r="B5" s="16" t="s">
        <v>2</v>
      </c>
      <c r="C5" s="11" t="s">
        <v>3</v>
      </c>
      <c r="D5" s="11" t="s">
        <v>4</v>
      </c>
      <c r="E5" s="37" t="s">
        <v>5</v>
      </c>
      <c r="F5" s="37" t="s">
        <v>6</v>
      </c>
      <c r="G5" s="37" t="s">
        <v>72</v>
      </c>
    </row>
    <row r="6" spans="1:10" ht="15.75" thickBot="1" x14ac:dyDescent="0.3">
      <c r="A6" s="7" t="s">
        <v>129</v>
      </c>
      <c r="B6" s="17">
        <v>100</v>
      </c>
      <c r="C6" s="9" t="s">
        <v>130</v>
      </c>
      <c r="D6" s="9" t="s">
        <v>10</v>
      </c>
      <c r="E6" s="108"/>
      <c r="F6" s="109"/>
      <c r="G6" s="110"/>
    </row>
    <row r="7" spans="1:10" ht="15.75" thickBot="1" x14ac:dyDescent="0.3">
      <c r="A7" s="7" t="s">
        <v>131</v>
      </c>
      <c r="B7" s="17">
        <v>70.73</v>
      </c>
      <c r="C7" s="9" t="s">
        <v>130</v>
      </c>
      <c r="D7" s="9" t="s">
        <v>10</v>
      </c>
      <c r="E7" s="108"/>
      <c r="F7" s="109"/>
      <c r="G7" s="110"/>
    </row>
    <row r="8" spans="1:10" ht="15.75" thickBot="1" x14ac:dyDescent="0.3">
      <c r="A8" s="7" t="s">
        <v>132</v>
      </c>
      <c r="B8" s="17">
        <v>50</v>
      </c>
      <c r="C8" s="9" t="s">
        <v>23</v>
      </c>
      <c r="D8" s="9" t="s">
        <v>79</v>
      </c>
      <c r="E8" s="108"/>
      <c r="F8" s="109"/>
      <c r="G8" s="110"/>
    </row>
    <row r="9" spans="1:10" ht="15.75" thickBot="1" x14ac:dyDescent="0.3">
      <c r="A9" s="20" t="s">
        <v>20</v>
      </c>
      <c r="B9" s="22"/>
      <c r="C9" s="12"/>
      <c r="D9" s="12"/>
      <c r="E9" s="12"/>
      <c r="F9" s="12"/>
      <c r="G9" s="24">
        <v>350000</v>
      </c>
    </row>
    <row r="13" spans="1:10" ht="15.75" thickBot="1" x14ac:dyDescent="0.3">
      <c r="A13" s="116" t="s">
        <v>207</v>
      </c>
      <c r="B13" s="116"/>
      <c r="C13" s="116"/>
      <c r="D13" s="116"/>
      <c r="E13" s="116"/>
      <c r="F13" s="116"/>
      <c r="G13" s="116"/>
      <c r="H13" s="116"/>
    </row>
    <row r="14" spans="1:10" ht="16.5" thickTop="1" thickBot="1" x14ac:dyDescent="0.3"/>
    <row r="15" spans="1:10" ht="15.75" thickBot="1" x14ac:dyDescent="0.3">
      <c r="A15" s="43" t="s">
        <v>128</v>
      </c>
      <c r="B15" s="44"/>
      <c r="C15" s="44"/>
      <c r="D15" s="44"/>
      <c r="E15" s="45">
        <v>0.85</v>
      </c>
      <c r="F15" s="45">
        <v>0.85</v>
      </c>
      <c r="G15" s="45">
        <v>7.0000000000000007E-2</v>
      </c>
      <c r="H15" s="45">
        <v>7.0000000000000007E-2</v>
      </c>
      <c r="I15" s="45">
        <v>0.08</v>
      </c>
      <c r="J15" s="45">
        <v>0.08</v>
      </c>
    </row>
    <row r="16" spans="1:10" ht="15.75" thickBot="1" x14ac:dyDescent="0.3">
      <c r="A16" s="47" t="s">
        <v>159</v>
      </c>
      <c r="B16" s="48" t="s">
        <v>160</v>
      </c>
      <c r="C16" s="49" t="s">
        <v>161</v>
      </c>
      <c r="D16" s="50" t="s">
        <v>162</v>
      </c>
      <c r="E16" s="49" t="s">
        <v>163</v>
      </c>
      <c r="F16" s="50" t="s">
        <v>164</v>
      </c>
      <c r="G16" s="95" t="s">
        <v>178</v>
      </c>
      <c r="H16" s="96" t="s">
        <v>187</v>
      </c>
      <c r="I16" s="95" t="s">
        <v>180</v>
      </c>
      <c r="J16" s="96" t="s">
        <v>188</v>
      </c>
    </row>
    <row r="17" spans="1:10" ht="36.75" thickBot="1" x14ac:dyDescent="0.3">
      <c r="A17" s="7" t="s">
        <v>129</v>
      </c>
      <c r="B17" s="51" t="s">
        <v>189</v>
      </c>
      <c r="C17" s="90">
        <f>G6</f>
        <v>0</v>
      </c>
      <c r="D17" s="52">
        <f>E6</f>
        <v>0</v>
      </c>
      <c r="E17" s="53">
        <f>0.85*C17</f>
        <v>0</v>
      </c>
      <c r="F17" s="52">
        <f>0.85*D17</f>
        <v>0</v>
      </c>
      <c r="G17" s="53">
        <f>0.07*C17</f>
        <v>0</v>
      </c>
      <c r="H17" s="52">
        <f>0.07*D17</f>
        <v>0</v>
      </c>
      <c r="I17" s="53">
        <f>0.08*C17</f>
        <v>0</v>
      </c>
      <c r="J17" s="52">
        <f>0.08*D17</f>
        <v>0</v>
      </c>
    </row>
    <row r="18" spans="1:10" ht="36.75" thickBot="1" x14ac:dyDescent="0.3">
      <c r="A18" s="7" t="s">
        <v>131</v>
      </c>
      <c r="B18" s="51" t="s">
        <v>189</v>
      </c>
      <c r="C18" s="90">
        <f t="shared" ref="C18:C19" si="0">G7</f>
        <v>0</v>
      </c>
      <c r="D18" s="52">
        <f t="shared" ref="D18:D19" si="1">E7</f>
        <v>0</v>
      </c>
      <c r="E18" s="53">
        <f t="shared" ref="E18:E19" si="2">0.85*C18</f>
        <v>0</v>
      </c>
      <c r="F18" s="52">
        <f t="shared" ref="F18:F19" si="3">0.85*D18</f>
        <v>0</v>
      </c>
      <c r="G18" s="53">
        <f t="shared" ref="G18:G19" si="4">0.07*C18</f>
        <v>0</v>
      </c>
      <c r="H18" s="52">
        <f t="shared" ref="H18:H19" si="5">0.07*D18</f>
        <v>0</v>
      </c>
      <c r="I18" s="53">
        <f t="shared" ref="I18:I19" si="6">0.08*C18</f>
        <v>0</v>
      </c>
      <c r="J18" s="52">
        <f t="shared" ref="J18:J19" si="7">0.08*D18</f>
        <v>0</v>
      </c>
    </row>
    <row r="19" spans="1:10" ht="36.75" thickBot="1" x14ac:dyDescent="0.3">
      <c r="A19" s="7" t="s">
        <v>132</v>
      </c>
      <c r="B19" s="51" t="s">
        <v>189</v>
      </c>
      <c r="C19" s="90">
        <f t="shared" si="0"/>
        <v>0</v>
      </c>
      <c r="D19" s="52">
        <f t="shared" si="1"/>
        <v>0</v>
      </c>
      <c r="E19" s="53">
        <f t="shared" si="2"/>
        <v>0</v>
      </c>
      <c r="F19" s="52">
        <f t="shared" si="3"/>
        <v>0</v>
      </c>
      <c r="G19" s="53">
        <f t="shared" si="4"/>
        <v>0</v>
      </c>
      <c r="H19" s="52">
        <f t="shared" si="5"/>
        <v>0</v>
      </c>
      <c r="I19" s="53">
        <f t="shared" si="6"/>
        <v>0</v>
      </c>
      <c r="J19" s="52">
        <f t="shared" si="7"/>
        <v>0</v>
      </c>
    </row>
    <row r="20" spans="1:10" ht="15.75" thickBot="1" x14ac:dyDescent="0.3">
      <c r="A20" s="47" t="s">
        <v>172</v>
      </c>
      <c r="B20" s="51"/>
      <c r="C20" s="92">
        <f>SUM(C17:C19)</f>
        <v>0</v>
      </c>
      <c r="D20" s="54">
        <f>SUM(D17:D19)</f>
        <v>0</v>
      </c>
      <c r="E20" s="55">
        <f t="shared" ref="E20:J20" si="8">SUM(E17:E19)</f>
        <v>0</v>
      </c>
      <c r="F20" s="54">
        <f t="shared" si="8"/>
        <v>0</v>
      </c>
      <c r="G20" s="55">
        <f t="shared" si="8"/>
        <v>0</v>
      </c>
      <c r="H20" s="54">
        <f t="shared" si="8"/>
        <v>0</v>
      </c>
      <c r="I20" s="55">
        <f t="shared" si="8"/>
        <v>0</v>
      </c>
      <c r="J20" s="54">
        <f t="shared" si="8"/>
        <v>0</v>
      </c>
    </row>
    <row r="23" spans="1:10" ht="15.75" thickBot="1" x14ac:dyDescent="0.3">
      <c r="A23" s="119" t="s">
        <v>208</v>
      </c>
      <c r="B23" s="119"/>
      <c r="C23" s="119"/>
      <c r="D23" s="119"/>
    </row>
    <row r="24" spans="1:10" ht="27" thickTop="1" thickBot="1" x14ac:dyDescent="0.3">
      <c r="A24" s="102" t="s">
        <v>195</v>
      </c>
      <c r="B24" s="103" t="s">
        <v>196</v>
      </c>
    </row>
    <row r="25" spans="1:10" ht="15.75" thickBot="1" x14ac:dyDescent="0.3">
      <c r="A25" s="104" t="s">
        <v>197</v>
      </c>
      <c r="B25" s="105" t="s">
        <v>198</v>
      </c>
    </row>
    <row r="26" spans="1:10" ht="15.75" thickBot="1" x14ac:dyDescent="0.3">
      <c r="A26" s="104" t="s">
        <v>199</v>
      </c>
      <c r="B26" s="105" t="s">
        <v>198</v>
      </c>
    </row>
    <row r="27" spans="1:10" ht="15.75" thickBot="1" x14ac:dyDescent="0.3">
      <c r="A27" s="104" t="s">
        <v>200</v>
      </c>
      <c r="B27" s="105" t="s">
        <v>198</v>
      </c>
    </row>
    <row r="28" spans="1:10" ht="15.75" thickBot="1" x14ac:dyDescent="0.3">
      <c r="A28" s="104" t="s">
        <v>201</v>
      </c>
      <c r="B28" s="105">
        <v>40</v>
      </c>
    </row>
    <row r="29" spans="1:10" ht="15.75" thickBot="1" x14ac:dyDescent="0.3">
      <c r="A29" s="104" t="s">
        <v>202</v>
      </c>
      <c r="B29" s="105">
        <v>60</v>
      </c>
    </row>
    <row r="30" spans="1:10" ht="15.75" thickBot="1" x14ac:dyDescent="0.3">
      <c r="A30" s="106" t="s">
        <v>20</v>
      </c>
      <c r="B30" s="107">
        <v>1</v>
      </c>
    </row>
  </sheetData>
  <sheetProtection password="EF9A" sheet="1" objects="1" scenarios="1"/>
  <mergeCells count="3">
    <mergeCell ref="A1:G1"/>
    <mergeCell ref="A13:H13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6" sqref="E6:G9"/>
    </sheetView>
  </sheetViews>
  <sheetFormatPr defaultRowHeight="15" x14ac:dyDescent="0.25"/>
  <cols>
    <col min="1" max="1" width="17.42578125" bestFit="1" customWidth="1"/>
    <col min="2" max="2" width="14.7109375" style="13" customWidth="1"/>
    <col min="3" max="3" width="23.42578125" customWidth="1"/>
    <col min="4" max="4" width="14.28515625" customWidth="1"/>
    <col min="5" max="5" width="14.8554687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0" ht="16.5" thickTop="1" thickBot="1" x14ac:dyDescent="0.3"/>
    <row r="3" spans="1:10" ht="15.75" thickBot="1" x14ac:dyDescent="0.3">
      <c r="A3" s="1" t="s">
        <v>133</v>
      </c>
      <c r="B3" s="21"/>
      <c r="C3" s="2"/>
      <c r="D3" s="2"/>
      <c r="E3" s="2"/>
      <c r="F3" s="2"/>
      <c r="G3" s="2"/>
    </row>
    <row r="4" spans="1:10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0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0" ht="16.5" thickTop="1" thickBot="1" x14ac:dyDescent="0.3">
      <c r="A6" s="7" t="s">
        <v>134</v>
      </c>
      <c r="B6" s="17">
        <v>100</v>
      </c>
      <c r="C6" s="9" t="s">
        <v>135</v>
      </c>
      <c r="D6" s="9" t="s">
        <v>136</v>
      </c>
      <c r="E6" s="108"/>
      <c r="F6" s="109"/>
      <c r="G6" s="110"/>
    </row>
    <row r="7" spans="1:10" ht="15.75" thickBot="1" x14ac:dyDescent="0.3">
      <c r="A7" s="7" t="s">
        <v>137</v>
      </c>
      <c r="B7" s="17">
        <v>56.47</v>
      </c>
      <c r="C7" s="9" t="s">
        <v>23</v>
      </c>
      <c r="D7" s="9" t="s">
        <v>138</v>
      </c>
      <c r="E7" s="108"/>
      <c r="F7" s="109"/>
      <c r="G7" s="110"/>
    </row>
    <row r="8" spans="1:10" ht="15.75" thickBot="1" x14ac:dyDescent="0.3">
      <c r="A8" s="7" t="s">
        <v>139</v>
      </c>
      <c r="B8" s="17">
        <v>55.92</v>
      </c>
      <c r="C8" s="9" t="s">
        <v>135</v>
      </c>
      <c r="D8" s="9" t="s">
        <v>140</v>
      </c>
      <c r="E8" s="108"/>
      <c r="F8" s="109"/>
      <c r="G8" s="110"/>
    </row>
    <row r="9" spans="1:10" ht="15.75" thickBot="1" x14ac:dyDescent="0.3">
      <c r="A9" s="7" t="s">
        <v>141</v>
      </c>
      <c r="B9" s="17">
        <v>50</v>
      </c>
      <c r="C9" s="9" t="s">
        <v>23</v>
      </c>
      <c r="D9" s="9" t="s">
        <v>101</v>
      </c>
      <c r="E9" s="108"/>
      <c r="F9" s="109"/>
      <c r="G9" s="110"/>
    </row>
    <row r="10" spans="1:10" ht="15.75" thickBot="1" x14ac:dyDescent="0.3">
      <c r="A10" s="20" t="s">
        <v>20</v>
      </c>
      <c r="B10" s="22"/>
      <c r="C10" s="12"/>
      <c r="D10" s="12"/>
      <c r="E10" s="12"/>
      <c r="F10" s="12"/>
      <c r="G10" s="14">
        <v>290000</v>
      </c>
    </row>
    <row r="14" spans="1:10" ht="15.75" thickBot="1" x14ac:dyDescent="0.3">
      <c r="A14" s="116" t="s">
        <v>207</v>
      </c>
      <c r="B14" s="116"/>
      <c r="C14" s="116"/>
      <c r="D14" s="116"/>
      <c r="E14" s="116"/>
      <c r="F14" s="116"/>
      <c r="G14" s="116"/>
      <c r="H14" s="116"/>
    </row>
    <row r="15" spans="1:10" ht="16.5" thickTop="1" thickBot="1" x14ac:dyDescent="0.3"/>
    <row r="16" spans="1:10" ht="15.75" thickBot="1" x14ac:dyDescent="0.3">
      <c r="A16" s="43" t="s">
        <v>133</v>
      </c>
      <c r="B16" s="44"/>
      <c r="C16" s="44"/>
      <c r="D16" s="44"/>
      <c r="E16" s="45">
        <v>0.85</v>
      </c>
      <c r="F16" s="45">
        <v>0.85</v>
      </c>
      <c r="G16" s="45">
        <v>7.0000000000000007E-2</v>
      </c>
      <c r="H16" s="45">
        <v>7.0000000000000007E-2</v>
      </c>
      <c r="I16" s="45">
        <v>0.08</v>
      </c>
      <c r="J16" s="45">
        <v>0.08</v>
      </c>
    </row>
    <row r="17" spans="1:10" ht="15.75" thickBot="1" x14ac:dyDescent="0.3">
      <c r="A17" s="47" t="s">
        <v>159</v>
      </c>
      <c r="B17" s="48" t="s">
        <v>160</v>
      </c>
      <c r="C17" s="49" t="s">
        <v>161</v>
      </c>
      <c r="D17" s="50" t="s">
        <v>162</v>
      </c>
      <c r="E17" s="49" t="s">
        <v>163</v>
      </c>
      <c r="F17" s="50" t="s">
        <v>164</v>
      </c>
      <c r="G17" s="95" t="s">
        <v>178</v>
      </c>
      <c r="H17" s="99" t="s">
        <v>187</v>
      </c>
      <c r="I17" s="95" t="s">
        <v>180</v>
      </c>
      <c r="J17" s="99" t="s">
        <v>188</v>
      </c>
    </row>
    <row r="18" spans="1:10" ht="36.75" thickBot="1" x14ac:dyDescent="0.3">
      <c r="A18" s="7" t="s">
        <v>134</v>
      </c>
      <c r="B18" s="51" t="s">
        <v>189</v>
      </c>
      <c r="C18" s="90">
        <f>G6</f>
        <v>0</v>
      </c>
      <c r="D18" s="52">
        <f>E6</f>
        <v>0</v>
      </c>
      <c r="E18" s="53">
        <f>0.85*C18</f>
        <v>0</v>
      </c>
      <c r="F18" s="52">
        <f>0.85*D18</f>
        <v>0</v>
      </c>
      <c r="G18" s="53">
        <f>0.07*C18</f>
        <v>0</v>
      </c>
      <c r="H18" s="52">
        <f>0.07*D18</f>
        <v>0</v>
      </c>
      <c r="I18" s="53">
        <f>0.08*C18</f>
        <v>0</v>
      </c>
      <c r="J18" s="52">
        <f>0.08*D18</f>
        <v>0</v>
      </c>
    </row>
    <row r="19" spans="1:10" ht="36.75" thickBot="1" x14ac:dyDescent="0.3">
      <c r="A19" s="7" t="s">
        <v>137</v>
      </c>
      <c r="B19" s="51" t="s">
        <v>189</v>
      </c>
      <c r="C19" s="90">
        <f t="shared" ref="C19:C21" si="0">G7</f>
        <v>0</v>
      </c>
      <c r="D19" s="52">
        <f t="shared" ref="D19:D21" si="1">E7</f>
        <v>0</v>
      </c>
      <c r="E19" s="53">
        <f t="shared" ref="E19:E21" si="2">0.85*C19</f>
        <v>0</v>
      </c>
      <c r="F19" s="52">
        <f t="shared" ref="F19:F21" si="3">0.85*D19</f>
        <v>0</v>
      </c>
      <c r="G19" s="53">
        <f t="shared" ref="G19:G21" si="4">0.07*C19</f>
        <v>0</v>
      </c>
      <c r="H19" s="52">
        <f t="shared" ref="H19:H21" si="5">0.07*D19</f>
        <v>0</v>
      </c>
      <c r="I19" s="53">
        <f t="shared" ref="I19:I21" si="6">0.08*C19</f>
        <v>0</v>
      </c>
      <c r="J19" s="52">
        <f t="shared" ref="J19:J21" si="7">0.08*D19</f>
        <v>0</v>
      </c>
    </row>
    <row r="20" spans="1:10" ht="36.75" thickBot="1" x14ac:dyDescent="0.3">
      <c r="A20" s="7" t="s">
        <v>139</v>
      </c>
      <c r="B20" s="51" t="s">
        <v>189</v>
      </c>
      <c r="C20" s="90">
        <f t="shared" si="0"/>
        <v>0</v>
      </c>
      <c r="D20" s="52">
        <f t="shared" si="1"/>
        <v>0</v>
      </c>
      <c r="E20" s="53">
        <f t="shared" si="2"/>
        <v>0</v>
      </c>
      <c r="F20" s="52">
        <f t="shared" si="3"/>
        <v>0</v>
      </c>
      <c r="G20" s="53">
        <f t="shared" si="4"/>
        <v>0</v>
      </c>
      <c r="H20" s="52">
        <f t="shared" si="5"/>
        <v>0</v>
      </c>
      <c r="I20" s="53">
        <f t="shared" si="6"/>
        <v>0</v>
      </c>
      <c r="J20" s="52">
        <f t="shared" si="7"/>
        <v>0</v>
      </c>
    </row>
    <row r="21" spans="1:10" ht="36.75" thickBot="1" x14ac:dyDescent="0.3">
      <c r="A21" s="7" t="s">
        <v>141</v>
      </c>
      <c r="B21" s="51" t="s">
        <v>189</v>
      </c>
      <c r="C21" s="90">
        <f t="shared" si="0"/>
        <v>0</v>
      </c>
      <c r="D21" s="52">
        <f t="shared" si="1"/>
        <v>0</v>
      </c>
      <c r="E21" s="53">
        <f t="shared" si="2"/>
        <v>0</v>
      </c>
      <c r="F21" s="52">
        <f t="shared" si="3"/>
        <v>0</v>
      </c>
      <c r="G21" s="53">
        <f t="shared" si="4"/>
        <v>0</v>
      </c>
      <c r="H21" s="52">
        <f t="shared" si="5"/>
        <v>0</v>
      </c>
      <c r="I21" s="53">
        <f t="shared" si="6"/>
        <v>0</v>
      </c>
      <c r="J21" s="52">
        <f t="shared" si="7"/>
        <v>0</v>
      </c>
    </row>
    <row r="22" spans="1:10" ht="15.75" thickBot="1" x14ac:dyDescent="0.3">
      <c r="A22" s="47" t="s">
        <v>172</v>
      </c>
      <c r="B22" s="51"/>
      <c r="C22" s="92">
        <f>SUM(C18:C21)</f>
        <v>0</v>
      </c>
      <c r="D22" s="54">
        <f>SUM(D18:D21)</f>
        <v>0</v>
      </c>
      <c r="E22" s="55">
        <f t="shared" ref="E22:J22" si="8">SUM(E18:E21)</f>
        <v>0</v>
      </c>
      <c r="F22" s="54">
        <f t="shared" si="8"/>
        <v>0</v>
      </c>
      <c r="G22" s="55">
        <f t="shared" si="8"/>
        <v>0</v>
      </c>
      <c r="H22" s="54">
        <f t="shared" si="8"/>
        <v>0</v>
      </c>
      <c r="I22" s="55">
        <f t="shared" si="8"/>
        <v>0</v>
      </c>
      <c r="J22" s="54">
        <f t="shared" si="8"/>
        <v>0</v>
      </c>
    </row>
    <row r="25" spans="1:10" ht="15.75" thickBot="1" x14ac:dyDescent="0.3">
      <c r="A25" s="119" t="s">
        <v>208</v>
      </c>
      <c r="B25" s="119"/>
      <c r="C25" s="119"/>
      <c r="D25" s="119"/>
    </row>
    <row r="26" spans="1:10" ht="27" thickTop="1" thickBot="1" x14ac:dyDescent="0.3">
      <c r="A26" s="102" t="s">
        <v>195</v>
      </c>
      <c r="B26" s="103" t="s">
        <v>196</v>
      </c>
    </row>
    <row r="27" spans="1:10" ht="15.75" thickBot="1" x14ac:dyDescent="0.3">
      <c r="A27" s="104" t="s">
        <v>197</v>
      </c>
      <c r="B27" s="105" t="s">
        <v>198</v>
      </c>
    </row>
    <row r="28" spans="1:10" ht="15.75" thickBot="1" x14ac:dyDescent="0.3">
      <c r="A28" s="104" t="s">
        <v>199</v>
      </c>
      <c r="B28" s="105" t="s">
        <v>198</v>
      </c>
    </row>
    <row r="29" spans="1:10" ht="15.75" thickBot="1" x14ac:dyDescent="0.3">
      <c r="A29" s="104" t="s">
        <v>200</v>
      </c>
      <c r="B29" s="105" t="s">
        <v>198</v>
      </c>
    </row>
    <row r="30" spans="1:10" ht="15.75" thickBot="1" x14ac:dyDescent="0.3">
      <c r="A30" s="104" t="s">
        <v>201</v>
      </c>
      <c r="B30" s="105">
        <v>40</v>
      </c>
    </row>
    <row r="31" spans="1:10" ht="15.75" thickBot="1" x14ac:dyDescent="0.3">
      <c r="A31" s="104" t="s">
        <v>202</v>
      </c>
      <c r="B31" s="105">
        <v>60</v>
      </c>
    </row>
    <row r="32" spans="1:10" ht="15.75" thickBot="1" x14ac:dyDescent="0.3">
      <c r="A32" s="106" t="s">
        <v>20</v>
      </c>
      <c r="B32" s="107">
        <v>1</v>
      </c>
    </row>
  </sheetData>
  <sheetProtection password="EF9A" sheet="1" objects="1" scenarios="1"/>
  <mergeCells count="3">
    <mergeCell ref="A1:G1"/>
    <mergeCell ref="A14:H14"/>
    <mergeCell ref="A25:D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6" sqref="E6:G9"/>
    </sheetView>
  </sheetViews>
  <sheetFormatPr defaultRowHeight="15" x14ac:dyDescent="0.25"/>
  <cols>
    <col min="1" max="1" width="20.42578125" style="66" customWidth="1"/>
    <col min="2" max="2" width="14.7109375" style="13" customWidth="1"/>
    <col min="3" max="3" width="23.42578125" customWidth="1"/>
    <col min="4" max="4" width="15.5703125" customWidth="1"/>
    <col min="5" max="5" width="16" customWidth="1"/>
    <col min="6" max="6" width="16.5703125" customWidth="1"/>
    <col min="7" max="7" width="17.28515625" customWidth="1"/>
    <col min="8" max="8" width="18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0" ht="16.5" thickTop="1" thickBot="1" x14ac:dyDescent="0.3"/>
    <row r="3" spans="1:10" ht="15.75" thickBot="1" x14ac:dyDescent="0.3">
      <c r="A3" s="1" t="s">
        <v>142</v>
      </c>
      <c r="B3" s="35"/>
      <c r="C3" s="2"/>
      <c r="D3" s="2"/>
      <c r="E3" s="2"/>
      <c r="F3" s="2"/>
      <c r="G3" s="2"/>
    </row>
    <row r="4" spans="1:10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0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0" ht="16.5" thickTop="1" thickBot="1" x14ac:dyDescent="0.3">
      <c r="A6" s="7" t="s">
        <v>143</v>
      </c>
      <c r="B6" s="17">
        <v>100</v>
      </c>
      <c r="C6" s="9" t="s">
        <v>135</v>
      </c>
      <c r="D6" s="9" t="s">
        <v>10</v>
      </c>
      <c r="E6" s="108"/>
      <c r="F6" s="109"/>
      <c r="G6" s="110"/>
    </row>
    <row r="7" spans="1:10" ht="15.75" thickBot="1" x14ac:dyDescent="0.3">
      <c r="A7" s="7" t="s">
        <v>144</v>
      </c>
      <c r="B7" s="17">
        <v>92.31</v>
      </c>
      <c r="C7" s="9" t="s">
        <v>135</v>
      </c>
      <c r="D7" s="9" t="s">
        <v>10</v>
      </c>
      <c r="E7" s="108"/>
      <c r="F7" s="109"/>
      <c r="G7" s="110"/>
    </row>
    <row r="8" spans="1:10" ht="15.75" thickBot="1" x14ac:dyDescent="0.3">
      <c r="A8" s="7" t="s">
        <v>145</v>
      </c>
      <c r="B8" s="17">
        <v>53.85</v>
      </c>
      <c r="C8" s="9" t="s">
        <v>23</v>
      </c>
      <c r="D8" s="9" t="s">
        <v>10</v>
      </c>
      <c r="E8" s="108"/>
      <c r="F8" s="109"/>
      <c r="G8" s="110"/>
    </row>
    <row r="9" spans="1:10" ht="15.75" thickBot="1" x14ac:dyDescent="0.3">
      <c r="A9" s="7" t="s">
        <v>146</v>
      </c>
      <c r="B9" s="17">
        <v>50</v>
      </c>
      <c r="C9" s="9" t="s">
        <v>23</v>
      </c>
      <c r="D9" s="9" t="s">
        <v>147</v>
      </c>
      <c r="E9" s="108"/>
      <c r="F9" s="109"/>
      <c r="G9" s="110"/>
    </row>
    <row r="10" spans="1:10" ht="15.75" thickBot="1" x14ac:dyDescent="0.3">
      <c r="A10" s="20" t="s">
        <v>20</v>
      </c>
      <c r="B10" s="22"/>
      <c r="C10" s="12"/>
      <c r="D10" s="12"/>
      <c r="E10" s="12"/>
      <c r="F10" s="12"/>
      <c r="G10" s="24">
        <v>290000</v>
      </c>
    </row>
    <row r="14" spans="1:10" ht="15.75" thickBot="1" x14ac:dyDescent="0.3">
      <c r="A14" s="116" t="s">
        <v>207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ht="16.5" thickTop="1" thickBot="1" x14ac:dyDescent="0.3"/>
    <row r="16" spans="1:10" ht="15.75" thickBot="1" x14ac:dyDescent="0.3">
      <c r="A16" s="43" t="s">
        <v>142</v>
      </c>
      <c r="B16" s="44"/>
      <c r="C16" s="44"/>
      <c r="D16" s="44"/>
      <c r="E16" s="45">
        <v>0.85</v>
      </c>
      <c r="F16" s="45">
        <v>0.85</v>
      </c>
      <c r="G16" s="45">
        <v>7.0000000000000007E-2</v>
      </c>
      <c r="H16" s="45">
        <v>7.0000000000000007E-2</v>
      </c>
      <c r="I16" s="45">
        <v>0.08</v>
      </c>
      <c r="J16" s="45">
        <v>0.08</v>
      </c>
    </row>
    <row r="17" spans="1:10" ht="15.75" thickBot="1" x14ac:dyDescent="0.3">
      <c r="A17" s="47" t="s">
        <v>159</v>
      </c>
      <c r="B17" s="48" t="s">
        <v>160</v>
      </c>
      <c r="C17" s="49" t="s">
        <v>161</v>
      </c>
      <c r="D17" s="50" t="s">
        <v>162</v>
      </c>
      <c r="E17" s="49" t="s">
        <v>163</v>
      </c>
      <c r="F17" s="50" t="s">
        <v>164</v>
      </c>
      <c r="G17" s="95" t="s">
        <v>178</v>
      </c>
      <c r="H17" s="99" t="s">
        <v>187</v>
      </c>
      <c r="I17" s="95" t="s">
        <v>180</v>
      </c>
      <c r="J17" s="99" t="s">
        <v>188</v>
      </c>
    </row>
    <row r="18" spans="1:10" ht="36.75" thickBot="1" x14ac:dyDescent="0.3">
      <c r="A18" s="7" t="s">
        <v>143</v>
      </c>
      <c r="B18" s="51" t="s">
        <v>189</v>
      </c>
      <c r="C18" s="90">
        <f>G6</f>
        <v>0</v>
      </c>
      <c r="D18" s="52">
        <f>E6</f>
        <v>0</v>
      </c>
      <c r="E18" s="53">
        <f>0.85*C18</f>
        <v>0</v>
      </c>
      <c r="F18" s="52">
        <f>0.85*D18</f>
        <v>0</v>
      </c>
      <c r="G18" s="53">
        <f>0.07*C18</f>
        <v>0</v>
      </c>
      <c r="H18" s="52">
        <f>0.07*D18</f>
        <v>0</v>
      </c>
      <c r="I18" s="53">
        <f>0.08*C18</f>
        <v>0</v>
      </c>
      <c r="J18" s="52">
        <f>0.08*D18</f>
        <v>0</v>
      </c>
    </row>
    <row r="19" spans="1:10" ht="36.75" thickBot="1" x14ac:dyDescent="0.3">
      <c r="A19" s="7" t="s">
        <v>144</v>
      </c>
      <c r="B19" s="51" t="s">
        <v>189</v>
      </c>
      <c r="C19" s="90">
        <f t="shared" ref="C19:C21" si="0">G7</f>
        <v>0</v>
      </c>
      <c r="D19" s="52">
        <f t="shared" ref="D19:D21" si="1">E7</f>
        <v>0</v>
      </c>
      <c r="E19" s="53">
        <f t="shared" ref="E19:E21" si="2">0.85*C19</f>
        <v>0</v>
      </c>
      <c r="F19" s="52">
        <f t="shared" ref="F19:F21" si="3">0.85*D19</f>
        <v>0</v>
      </c>
      <c r="G19" s="53">
        <f t="shared" ref="G19:G21" si="4">0.07*C19</f>
        <v>0</v>
      </c>
      <c r="H19" s="52">
        <f t="shared" ref="H19:H21" si="5">0.07*D19</f>
        <v>0</v>
      </c>
      <c r="I19" s="53">
        <f t="shared" ref="I19:I21" si="6">0.08*C19</f>
        <v>0</v>
      </c>
      <c r="J19" s="52">
        <f t="shared" ref="J19:J21" si="7">0.08*D19</f>
        <v>0</v>
      </c>
    </row>
    <row r="20" spans="1:10" ht="36.75" thickBot="1" x14ac:dyDescent="0.3">
      <c r="A20" s="7" t="s">
        <v>145</v>
      </c>
      <c r="B20" s="51" t="s">
        <v>189</v>
      </c>
      <c r="C20" s="90">
        <f t="shared" si="0"/>
        <v>0</v>
      </c>
      <c r="D20" s="52">
        <f t="shared" si="1"/>
        <v>0</v>
      </c>
      <c r="E20" s="53">
        <f t="shared" si="2"/>
        <v>0</v>
      </c>
      <c r="F20" s="52">
        <f t="shared" si="3"/>
        <v>0</v>
      </c>
      <c r="G20" s="53">
        <f t="shared" si="4"/>
        <v>0</v>
      </c>
      <c r="H20" s="52">
        <f t="shared" si="5"/>
        <v>0</v>
      </c>
      <c r="I20" s="53">
        <f t="shared" si="6"/>
        <v>0</v>
      </c>
      <c r="J20" s="52">
        <f t="shared" si="7"/>
        <v>0</v>
      </c>
    </row>
    <row r="21" spans="1:10" ht="36.75" thickBot="1" x14ac:dyDescent="0.3">
      <c r="A21" s="7" t="s">
        <v>146</v>
      </c>
      <c r="B21" s="51" t="s">
        <v>189</v>
      </c>
      <c r="C21" s="90">
        <f t="shared" si="0"/>
        <v>0</v>
      </c>
      <c r="D21" s="52">
        <f t="shared" si="1"/>
        <v>0</v>
      </c>
      <c r="E21" s="53">
        <f t="shared" si="2"/>
        <v>0</v>
      </c>
      <c r="F21" s="52">
        <f t="shared" si="3"/>
        <v>0</v>
      </c>
      <c r="G21" s="53">
        <f t="shared" si="4"/>
        <v>0</v>
      </c>
      <c r="H21" s="52">
        <f t="shared" si="5"/>
        <v>0</v>
      </c>
      <c r="I21" s="53">
        <f t="shared" si="6"/>
        <v>0</v>
      </c>
      <c r="J21" s="52">
        <f t="shared" si="7"/>
        <v>0</v>
      </c>
    </row>
    <row r="22" spans="1:10" ht="15.75" thickBot="1" x14ac:dyDescent="0.3">
      <c r="A22" s="47" t="s">
        <v>172</v>
      </c>
      <c r="B22" s="51"/>
      <c r="C22" s="92">
        <f>SUM(C18:C21)</f>
        <v>0</v>
      </c>
      <c r="D22" s="54">
        <f>SUM(D18:D21)</f>
        <v>0</v>
      </c>
      <c r="E22" s="55">
        <f t="shared" ref="E22:J22" si="8">SUM(E18:E21)</f>
        <v>0</v>
      </c>
      <c r="F22" s="54">
        <f t="shared" si="8"/>
        <v>0</v>
      </c>
      <c r="G22" s="55">
        <f t="shared" si="8"/>
        <v>0</v>
      </c>
      <c r="H22" s="54">
        <f t="shared" si="8"/>
        <v>0</v>
      </c>
      <c r="I22" s="55">
        <f t="shared" si="8"/>
        <v>0</v>
      </c>
      <c r="J22" s="54">
        <f t="shared" si="8"/>
        <v>0</v>
      </c>
    </row>
    <row r="25" spans="1:10" ht="15.75" thickBot="1" x14ac:dyDescent="0.3">
      <c r="A25" s="119" t="s">
        <v>208</v>
      </c>
      <c r="B25" s="119"/>
      <c r="C25" s="119"/>
      <c r="D25" s="119"/>
    </row>
    <row r="26" spans="1:10" ht="27" thickTop="1" thickBot="1" x14ac:dyDescent="0.3">
      <c r="A26" s="102" t="s">
        <v>195</v>
      </c>
      <c r="B26" s="103" t="s">
        <v>196</v>
      </c>
    </row>
    <row r="27" spans="1:10" ht="15.75" thickBot="1" x14ac:dyDescent="0.3">
      <c r="A27" s="104" t="s">
        <v>197</v>
      </c>
      <c r="B27" s="105" t="s">
        <v>198</v>
      </c>
    </row>
    <row r="28" spans="1:10" ht="15.75" thickBot="1" x14ac:dyDescent="0.3">
      <c r="A28" s="104" t="s">
        <v>199</v>
      </c>
      <c r="B28" s="105" t="s">
        <v>198</v>
      </c>
    </row>
    <row r="29" spans="1:10" ht="15.75" thickBot="1" x14ac:dyDescent="0.3">
      <c r="A29" s="104" t="s">
        <v>200</v>
      </c>
      <c r="B29" s="105" t="s">
        <v>198</v>
      </c>
    </row>
    <row r="30" spans="1:10" ht="15.75" thickBot="1" x14ac:dyDescent="0.3">
      <c r="A30" s="104" t="s">
        <v>201</v>
      </c>
      <c r="B30" s="105">
        <v>40</v>
      </c>
    </row>
    <row r="31" spans="1:10" ht="15.75" thickBot="1" x14ac:dyDescent="0.3">
      <c r="A31" s="104" t="s">
        <v>202</v>
      </c>
      <c r="B31" s="105">
        <v>60</v>
      </c>
    </row>
    <row r="32" spans="1:10" ht="15.75" thickBot="1" x14ac:dyDescent="0.3">
      <c r="A32" s="106" t="s">
        <v>20</v>
      </c>
      <c r="B32" s="107">
        <v>1</v>
      </c>
    </row>
  </sheetData>
  <sheetProtection password="EF9A" sheet="1" objects="1" scenarios="1"/>
  <mergeCells count="3">
    <mergeCell ref="A1:G1"/>
    <mergeCell ref="A14:J14"/>
    <mergeCell ref="A25:D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6" sqref="E6:G7"/>
    </sheetView>
  </sheetViews>
  <sheetFormatPr defaultRowHeight="15" x14ac:dyDescent="0.25"/>
  <cols>
    <col min="1" max="1" width="17.42578125" bestFit="1" customWidth="1"/>
    <col min="2" max="2" width="14.7109375" customWidth="1"/>
    <col min="3" max="3" width="23.42578125" customWidth="1"/>
    <col min="4" max="4" width="14.28515625" customWidth="1"/>
    <col min="5" max="5" width="14.85546875" customWidth="1"/>
    <col min="6" max="6" width="15.140625" customWidth="1"/>
    <col min="7" max="7" width="16.42578125" bestFit="1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10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0" ht="16.5" thickTop="1" thickBot="1" x14ac:dyDescent="0.3"/>
    <row r="3" spans="1:10" ht="15.75" thickBot="1" x14ac:dyDescent="0.3">
      <c r="A3" s="1" t="s">
        <v>148</v>
      </c>
      <c r="B3" s="19"/>
      <c r="C3" s="2"/>
      <c r="D3" s="2"/>
      <c r="E3" s="2"/>
      <c r="F3" s="2"/>
      <c r="G3" s="2"/>
    </row>
    <row r="4" spans="1:10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0" ht="32.25" thickBot="1" x14ac:dyDescent="0.3">
      <c r="A5" s="26" t="s">
        <v>1</v>
      </c>
      <c r="B5" s="4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0" ht="15.75" thickBot="1" x14ac:dyDescent="0.3">
      <c r="A6" s="29" t="s">
        <v>149</v>
      </c>
      <c r="B6" s="8">
        <v>100</v>
      </c>
      <c r="C6" s="9" t="s">
        <v>23</v>
      </c>
      <c r="D6" s="9" t="s">
        <v>150</v>
      </c>
      <c r="E6" s="108"/>
      <c r="F6" s="109"/>
      <c r="G6" s="110"/>
    </row>
    <row r="7" spans="1:10" ht="15.75" thickBot="1" x14ac:dyDescent="0.3">
      <c r="A7" s="7" t="s">
        <v>151</v>
      </c>
      <c r="B7" s="8">
        <v>50</v>
      </c>
      <c r="C7" s="9" t="s">
        <v>23</v>
      </c>
      <c r="D7" s="9" t="s">
        <v>10</v>
      </c>
      <c r="E7" s="108"/>
      <c r="F7" s="109"/>
      <c r="G7" s="110"/>
    </row>
    <row r="8" spans="1:10" ht="15.75" thickBot="1" x14ac:dyDescent="0.3">
      <c r="A8" s="20" t="s">
        <v>20</v>
      </c>
      <c r="B8" s="12"/>
      <c r="C8" s="12"/>
      <c r="D8" s="12"/>
      <c r="E8" s="12"/>
      <c r="F8" s="12"/>
      <c r="G8" s="14">
        <v>248000</v>
      </c>
    </row>
    <row r="12" spans="1:10" ht="15.75" thickBot="1" x14ac:dyDescent="0.3">
      <c r="A12" s="116" t="s">
        <v>207</v>
      </c>
      <c r="B12" s="116"/>
      <c r="C12" s="116"/>
      <c r="D12" s="116"/>
      <c r="E12" s="116"/>
      <c r="F12" s="116"/>
      <c r="G12" s="116"/>
      <c r="H12" s="91"/>
    </row>
    <row r="13" spans="1:10" ht="16.5" thickTop="1" thickBot="1" x14ac:dyDescent="0.3">
      <c r="B13" s="13"/>
    </row>
    <row r="14" spans="1:10" ht="15.75" thickBot="1" x14ac:dyDescent="0.3">
      <c r="A14" s="43" t="s">
        <v>142</v>
      </c>
      <c r="B14" s="44"/>
      <c r="C14" s="44"/>
      <c r="D14" s="44"/>
      <c r="E14" s="46">
        <v>0.85</v>
      </c>
      <c r="F14" s="46">
        <v>0.85</v>
      </c>
      <c r="G14" s="46">
        <v>7.0000000000000007E-2</v>
      </c>
      <c r="H14" s="46">
        <v>7.0000000000000007E-2</v>
      </c>
      <c r="I14" s="46">
        <v>0.08</v>
      </c>
      <c r="J14" s="46">
        <v>0.08</v>
      </c>
    </row>
    <row r="15" spans="1:10" ht="15.75" thickBot="1" x14ac:dyDescent="0.3">
      <c r="A15" s="47" t="s">
        <v>159</v>
      </c>
      <c r="B15" s="48" t="s">
        <v>160</v>
      </c>
      <c r="C15" s="49" t="s">
        <v>161</v>
      </c>
      <c r="D15" s="50" t="s">
        <v>162</v>
      </c>
      <c r="E15" s="49" t="s">
        <v>163</v>
      </c>
      <c r="F15" s="50" t="s">
        <v>164</v>
      </c>
      <c r="G15" s="95" t="s">
        <v>178</v>
      </c>
      <c r="H15" s="99" t="s">
        <v>187</v>
      </c>
      <c r="I15" s="95" t="s">
        <v>180</v>
      </c>
      <c r="J15" s="99" t="s">
        <v>188</v>
      </c>
    </row>
    <row r="16" spans="1:10" ht="36.75" thickBot="1" x14ac:dyDescent="0.3">
      <c r="A16" s="29" t="s">
        <v>149</v>
      </c>
      <c r="B16" s="51" t="s">
        <v>189</v>
      </c>
      <c r="C16" s="90">
        <f>G6</f>
        <v>0</v>
      </c>
      <c r="D16" s="52">
        <f>E6</f>
        <v>0</v>
      </c>
      <c r="E16" s="53">
        <f>0.85*C16</f>
        <v>0</v>
      </c>
      <c r="F16" s="52">
        <f>0.85*D16</f>
        <v>0</v>
      </c>
      <c r="G16" s="53">
        <f>0.07*C16</f>
        <v>0</v>
      </c>
      <c r="H16" s="52">
        <f>0.07*D16</f>
        <v>0</v>
      </c>
      <c r="I16" s="53">
        <f>0.08*C16</f>
        <v>0</v>
      </c>
      <c r="J16" s="52">
        <f>0.08*D16</f>
        <v>0</v>
      </c>
    </row>
    <row r="17" spans="1:10" ht="36.75" thickBot="1" x14ac:dyDescent="0.3">
      <c r="A17" s="7" t="s">
        <v>151</v>
      </c>
      <c r="B17" s="51" t="s">
        <v>189</v>
      </c>
      <c r="C17" s="90">
        <f>G7</f>
        <v>0</v>
      </c>
      <c r="D17" s="52">
        <f>E7</f>
        <v>0</v>
      </c>
      <c r="E17" s="53">
        <f>0.85*C17</f>
        <v>0</v>
      </c>
      <c r="F17" s="52">
        <f>0.85*D17</f>
        <v>0</v>
      </c>
      <c r="G17" s="53">
        <f>0.07*C17</f>
        <v>0</v>
      </c>
      <c r="H17" s="52">
        <f>0.07*D17</f>
        <v>0</v>
      </c>
      <c r="I17" s="53">
        <f>0.08*C17</f>
        <v>0</v>
      </c>
      <c r="J17" s="52">
        <f>0.08*D17</f>
        <v>0</v>
      </c>
    </row>
    <row r="18" spans="1:10" ht="15.75" thickBot="1" x14ac:dyDescent="0.3">
      <c r="A18" s="47" t="s">
        <v>172</v>
      </c>
      <c r="B18" s="51"/>
      <c r="C18" s="92"/>
      <c r="D18" s="54"/>
      <c r="E18" s="53">
        <f t="shared" ref="E18:J18" si="0">SUM(E16:E17)</f>
        <v>0</v>
      </c>
      <c r="F18" s="52">
        <f t="shared" si="0"/>
        <v>0</v>
      </c>
      <c r="G18" s="53">
        <f t="shared" si="0"/>
        <v>0</v>
      </c>
      <c r="H18" s="52">
        <f t="shared" si="0"/>
        <v>0</v>
      </c>
      <c r="I18" s="53">
        <f t="shared" si="0"/>
        <v>0</v>
      </c>
      <c r="J18" s="52">
        <f t="shared" si="0"/>
        <v>0</v>
      </c>
    </row>
    <row r="21" spans="1:10" ht="15.75" thickBot="1" x14ac:dyDescent="0.3">
      <c r="A21" s="119" t="s">
        <v>208</v>
      </c>
      <c r="B21" s="119"/>
      <c r="C21" s="119"/>
      <c r="D21" s="119"/>
    </row>
    <row r="22" spans="1:10" ht="27" thickTop="1" thickBot="1" x14ac:dyDescent="0.3">
      <c r="A22" s="102" t="s">
        <v>195</v>
      </c>
      <c r="B22" s="103" t="s">
        <v>196</v>
      </c>
    </row>
    <row r="23" spans="1:10" ht="15.75" thickBot="1" x14ac:dyDescent="0.3">
      <c r="A23" s="104" t="s">
        <v>197</v>
      </c>
      <c r="B23" s="105" t="s">
        <v>198</v>
      </c>
    </row>
    <row r="24" spans="1:10" ht="15.75" thickBot="1" x14ac:dyDescent="0.3">
      <c r="A24" s="104" t="s">
        <v>199</v>
      </c>
      <c r="B24" s="105" t="s">
        <v>198</v>
      </c>
    </row>
    <row r="25" spans="1:10" ht="15.75" thickBot="1" x14ac:dyDescent="0.3">
      <c r="A25" s="104" t="s">
        <v>200</v>
      </c>
      <c r="B25" s="105" t="s">
        <v>198</v>
      </c>
    </row>
    <row r="26" spans="1:10" ht="15.75" thickBot="1" x14ac:dyDescent="0.3">
      <c r="A26" s="104" t="s">
        <v>201</v>
      </c>
      <c r="B26" s="105">
        <v>40</v>
      </c>
    </row>
    <row r="27" spans="1:10" ht="15.75" thickBot="1" x14ac:dyDescent="0.3">
      <c r="A27" s="104" t="s">
        <v>202</v>
      </c>
      <c r="B27" s="105">
        <v>60</v>
      </c>
    </row>
    <row r="28" spans="1:10" ht="15.75" thickBot="1" x14ac:dyDescent="0.3">
      <c r="A28" s="106" t="s">
        <v>20</v>
      </c>
      <c r="B28" s="107">
        <v>1</v>
      </c>
    </row>
  </sheetData>
  <sheetProtection password="EF9A" sheet="1" objects="1" scenarios="1"/>
  <mergeCells count="3">
    <mergeCell ref="A1:G1"/>
    <mergeCell ref="A12:G12"/>
    <mergeCell ref="A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I12" sqref="I12"/>
    </sheetView>
  </sheetViews>
  <sheetFormatPr defaultRowHeight="15" x14ac:dyDescent="0.25"/>
  <cols>
    <col min="1" max="1" width="12.85546875" bestFit="1" customWidth="1"/>
    <col min="2" max="2" width="10.42578125" style="13" customWidth="1"/>
    <col min="3" max="4" width="13.42578125" customWidth="1"/>
    <col min="5" max="5" width="14" customWidth="1"/>
    <col min="6" max="6" width="12.28515625" customWidth="1"/>
    <col min="7" max="7" width="16.42578125" bestFit="1" customWidth="1"/>
    <col min="8" max="8" width="13.5703125" customWidth="1"/>
    <col min="9" max="9" width="13.7109375" customWidth="1"/>
    <col min="10" max="10" width="14.7109375" customWidth="1"/>
    <col min="11" max="11" width="14.85546875" customWidth="1"/>
    <col min="12" max="12" width="15.140625" customWidth="1"/>
    <col min="13" max="13" width="13.5703125" customWidth="1"/>
    <col min="14" max="14" width="15.8554687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21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</row>
    <row r="6" spans="1:7" ht="16.5" thickTop="1" thickBot="1" x14ac:dyDescent="0.3">
      <c r="A6" s="7" t="s">
        <v>22</v>
      </c>
      <c r="B6" s="17">
        <v>100</v>
      </c>
      <c r="C6" s="9" t="s">
        <v>23</v>
      </c>
      <c r="D6" s="9" t="s">
        <v>10</v>
      </c>
      <c r="E6" s="108"/>
      <c r="F6" s="109"/>
      <c r="G6" s="110"/>
    </row>
    <row r="7" spans="1:7" ht="15.75" thickBot="1" x14ac:dyDescent="0.3">
      <c r="A7" s="7" t="s">
        <v>24</v>
      </c>
      <c r="B7" s="17">
        <v>84.62</v>
      </c>
      <c r="C7" s="9" t="s">
        <v>23</v>
      </c>
      <c r="D7" s="9" t="s">
        <v>10</v>
      </c>
      <c r="E7" s="108"/>
      <c r="F7" s="109"/>
      <c r="G7" s="110"/>
    </row>
    <row r="8" spans="1:7" ht="15.75" thickBot="1" x14ac:dyDescent="0.3">
      <c r="A8" s="7" t="s">
        <v>25</v>
      </c>
      <c r="B8" s="17">
        <v>75.91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26</v>
      </c>
      <c r="B9" s="17">
        <v>70.22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7" t="s">
        <v>27</v>
      </c>
      <c r="B10" s="17">
        <v>69.25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28</v>
      </c>
      <c r="B11" s="17">
        <v>66.22</v>
      </c>
      <c r="C11" s="9" t="s">
        <v>23</v>
      </c>
      <c r="D11" s="9" t="s">
        <v>10</v>
      </c>
      <c r="E11" s="108"/>
      <c r="F11" s="109"/>
      <c r="G11" s="110"/>
    </row>
    <row r="12" spans="1:7" ht="15.75" thickBot="1" x14ac:dyDescent="0.3">
      <c r="A12" s="7" t="s">
        <v>29</v>
      </c>
      <c r="B12" s="17">
        <v>63.92</v>
      </c>
      <c r="C12" s="9" t="s">
        <v>23</v>
      </c>
      <c r="D12" s="9" t="s">
        <v>10</v>
      </c>
      <c r="E12" s="108"/>
      <c r="F12" s="109"/>
      <c r="G12" s="110"/>
    </row>
    <row r="13" spans="1:7" ht="15.75" thickBot="1" x14ac:dyDescent="0.3">
      <c r="A13" s="7" t="s">
        <v>30</v>
      </c>
      <c r="B13" s="17">
        <v>61.62</v>
      </c>
      <c r="C13" s="9" t="s">
        <v>23</v>
      </c>
      <c r="D13" s="9" t="s">
        <v>10</v>
      </c>
      <c r="E13" s="108"/>
      <c r="F13" s="109"/>
      <c r="G13" s="110"/>
    </row>
    <row r="14" spans="1:7" ht="15.75" thickBot="1" x14ac:dyDescent="0.3">
      <c r="A14" s="7" t="s">
        <v>31</v>
      </c>
      <c r="B14" s="17">
        <v>61.5</v>
      </c>
      <c r="C14" s="9" t="s">
        <v>23</v>
      </c>
      <c r="D14" s="9" t="s">
        <v>10</v>
      </c>
      <c r="E14" s="108"/>
      <c r="F14" s="109"/>
      <c r="G14" s="110"/>
    </row>
    <row r="15" spans="1:7" ht="15.75" thickBot="1" x14ac:dyDescent="0.3">
      <c r="A15" s="7" t="s">
        <v>32</v>
      </c>
      <c r="B15" s="17">
        <v>50</v>
      </c>
      <c r="C15" s="9" t="s">
        <v>23</v>
      </c>
      <c r="D15" s="9" t="s">
        <v>10</v>
      </c>
      <c r="E15" s="108"/>
      <c r="F15" s="109"/>
      <c r="G15" s="110"/>
    </row>
    <row r="16" spans="1:7" ht="15.75" thickBot="1" x14ac:dyDescent="0.3">
      <c r="A16" s="20" t="s">
        <v>20</v>
      </c>
      <c r="B16" s="22"/>
      <c r="C16" s="12"/>
      <c r="D16" s="12"/>
      <c r="E16" s="12"/>
      <c r="F16" s="12"/>
      <c r="G16" s="14">
        <v>1995000</v>
      </c>
    </row>
    <row r="20" spans="1:14" ht="15.75" thickBot="1" x14ac:dyDescent="0.3">
      <c r="A20" s="116" t="s">
        <v>207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ht="16.5" thickTop="1" thickBot="1" x14ac:dyDescent="0.3"/>
    <row r="22" spans="1:14" ht="15.75" thickBot="1" x14ac:dyDescent="0.3">
      <c r="A22" s="43" t="s">
        <v>21</v>
      </c>
      <c r="B22" s="44"/>
      <c r="C22" s="44"/>
      <c r="D22" s="44"/>
      <c r="E22" s="98">
        <v>0.2</v>
      </c>
      <c r="F22" s="98">
        <v>0.2</v>
      </c>
      <c r="G22" s="98">
        <v>0.2</v>
      </c>
      <c r="H22" s="98">
        <v>0.2</v>
      </c>
      <c r="I22" s="98">
        <v>0.2</v>
      </c>
      <c r="J22" s="98">
        <v>0.2</v>
      </c>
      <c r="K22" s="98">
        <v>0.2</v>
      </c>
      <c r="L22" s="98">
        <v>0.2</v>
      </c>
      <c r="M22" s="98">
        <v>0.2</v>
      </c>
      <c r="N22" s="98">
        <v>0.2</v>
      </c>
    </row>
    <row r="23" spans="1:14" ht="15.75" thickBot="1" x14ac:dyDescent="0.3">
      <c r="A23" s="47" t="s">
        <v>159</v>
      </c>
      <c r="B23" s="48" t="s">
        <v>160</v>
      </c>
      <c r="C23" s="49" t="s">
        <v>161</v>
      </c>
      <c r="D23" s="50" t="s">
        <v>162</v>
      </c>
      <c r="E23" s="49" t="s">
        <v>163</v>
      </c>
      <c r="F23" s="50" t="s">
        <v>164</v>
      </c>
      <c r="G23" s="49" t="s">
        <v>165</v>
      </c>
      <c r="H23" s="50" t="s">
        <v>166</v>
      </c>
      <c r="I23" s="49" t="s">
        <v>167</v>
      </c>
      <c r="J23" s="50" t="s">
        <v>168</v>
      </c>
      <c r="K23" s="49" t="s">
        <v>169</v>
      </c>
      <c r="L23" s="50" t="s">
        <v>170</v>
      </c>
      <c r="M23" s="49" t="s">
        <v>180</v>
      </c>
      <c r="N23" s="50" t="s">
        <v>188</v>
      </c>
    </row>
    <row r="24" spans="1:14" ht="18.75" thickBot="1" x14ac:dyDescent="0.3">
      <c r="A24" s="7" t="s">
        <v>22</v>
      </c>
      <c r="B24" s="97" t="s">
        <v>191</v>
      </c>
      <c r="C24" s="90">
        <f>G6</f>
        <v>0</v>
      </c>
      <c r="D24" s="52">
        <f>E6</f>
        <v>0</v>
      </c>
      <c r="E24" s="53">
        <f>0.2*C24</f>
        <v>0</v>
      </c>
      <c r="F24" s="52">
        <f>0.2*D24</f>
        <v>0</v>
      </c>
      <c r="G24" s="53">
        <f>0.2*C24</f>
        <v>0</v>
      </c>
      <c r="H24" s="52">
        <f>0.2*D24</f>
        <v>0</v>
      </c>
      <c r="I24" s="90">
        <f>0.2*C24</f>
        <v>0</v>
      </c>
      <c r="J24" s="52">
        <f>0.2*D24</f>
        <v>0</v>
      </c>
      <c r="K24" s="90">
        <f>0.2*C24</f>
        <v>0</v>
      </c>
      <c r="L24" s="52">
        <f>0.2*D24</f>
        <v>0</v>
      </c>
      <c r="M24" s="90">
        <f>0.2*C24</f>
        <v>0</v>
      </c>
      <c r="N24" s="52">
        <f>0.2*D24</f>
        <v>0</v>
      </c>
    </row>
    <row r="25" spans="1:14" ht="18.75" thickBot="1" x14ac:dyDescent="0.3">
      <c r="A25" s="7" t="s">
        <v>24</v>
      </c>
      <c r="B25" s="97" t="s">
        <v>191</v>
      </c>
      <c r="C25" s="90">
        <f t="shared" ref="C25:C33" si="0">G7</f>
        <v>0</v>
      </c>
      <c r="D25" s="52">
        <f t="shared" ref="D25:D33" si="1">E7</f>
        <v>0</v>
      </c>
      <c r="E25" s="53">
        <f t="shared" ref="E25:E33" si="2">0.2*C25</f>
        <v>0</v>
      </c>
      <c r="F25" s="52">
        <f t="shared" ref="F25:F33" si="3">0.2*D25</f>
        <v>0</v>
      </c>
      <c r="G25" s="53">
        <f t="shared" ref="G25:G33" si="4">0.2*C25</f>
        <v>0</v>
      </c>
      <c r="H25" s="52">
        <f t="shared" ref="H25:H33" si="5">0.2*D25</f>
        <v>0</v>
      </c>
      <c r="I25" s="90">
        <f t="shared" ref="I25:I33" si="6">0.2*C25</f>
        <v>0</v>
      </c>
      <c r="J25" s="52">
        <f t="shared" ref="J25:J33" si="7">0.2*D25</f>
        <v>0</v>
      </c>
      <c r="K25" s="90">
        <f t="shared" ref="K25:K33" si="8">0.2*C25</f>
        <v>0</v>
      </c>
      <c r="L25" s="52">
        <f t="shared" ref="L25:L33" si="9">0.2*D25</f>
        <v>0</v>
      </c>
      <c r="M25" s="90">
        <f t="shared" ref="M25:M33" si="10">0.2*C25</f>
        <v>0</v>
      </c>
      <c r="N25" s="52">
        <f t="shared" ref="N25:N33" si="11">0.2*D25</f>
        <v>0</v>
      </c>
    </row>
    <row r="26" spans="1:14" ht="18.75" thickBot="1" x14ac:dyDescent="0.3">
      <c r="A26" s="7" t="s">
        <v>25</v>
      </c>
      <c r="B26" s="97" t="s">
        <v>191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  <c r="K26" s="90">
        <f t="shared" si="8"/>
        <v>0</v>
      </c>
      <c r="L26" s="52">
        <f t="shared" si="9"/>
        <v>0</v>
      </c>
      <c r="M26" s="90">
        <f t="shared" si="10"/>
        <v>0</v>
      </c>
      <c r="N26" s="52">
        <f t="shared" si="11"/>
        <v>0</v>
      </c>
    </row>
    <row r="27" spans="1:14" ht="18.75" thickBot="1" x14ac:dyDescent="0.3">
      <c r="A27" s="7" t="s">
        <v>26</v>
      </c>
      <c r="B27" s="97" t="s">
        <v>191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  <c r="K27" s="90">
        <f t="shared" si="8"/>
        <v>0</v>
      </c>
      <c r="L27" s="52">
        <f t="shared" si="9"/>
        <v>0</v>
      </c>
      <c r="M27" s="90">
        <f t="shared" si="10"/>
        <v>0</v>
      </c>
      <c r="N27" s="52">
        <f t="shared" si="11"/>
        <v>0</v>
      </c>
    </row>
    <row r="28" spans="1:14" ht="18.75" thickBot="1" x14ac:dyDescent="0.3">
      <c r="A28" s="7" t="s">
        <v>27</v>
      </c>
      <c r="B28" s="97" t="s">
        <v>191</v>
      </c>
      <c r="C28" s="90">
        <f t="shared" si="0"/>
        <v>0</v>
      </c>
      <c r="D28" s="52">
        <f t="shared" si="1"/>
        <v>0</v>
      </c>
      <c r="E28" s="53">
        <f t="shared" si="2"/>
        <v>0</v>
      </c>
      <c r="F28" s="52">
        <f t="shared" si="3"/>
        <v>0</v>
      </c>
      <c r="G28" s="53">
        <f t="shared" si="4"/>
        <v>0</v>
      </c>
      <c r="H28" s="52">
        <f t="shared" si="5"/>
        <v>0</v>
      </c>
      <c r="I28" s="90">
        <f t="shared" si="6"/>
        <v>0</v>
      </c>
      <c r="J28" s="52">
        <f t="shared" si="7"/>
        <v>0</v>
      </c>
      <c r="K28" s="90">
        <f t="shared" si="8"/>
        <v>0</v>
      </c>
      <c r="L28" s="52">
        <f t="shared" si="9"/>
        <v>0</v>
      </c>
      <c r="M28" s="90">
        <f t="shared" si="10"/>
        <v>0</v>
      </c>
      <c r="N28" s="52">
        <f t="shared" si="11"/>
        <v>0</v>
      </c>
    </row>
    <row r="29" spans="1:14" ht="18.75" thickBot="1" x14ac:dyDescent="0.3">
      <c r="A29" s="7" t="s">
        <v>28</v>
      </c>
      <c r="B29" s="97" t="s">
        <v>191</v>
      </c>
      <c r="C29" s="90">
        <f t="shared" si="0"/>
        <v>0</v>
      </c>
      <c r="D29" s="52">
        <f t="shared" si="1"/>
        <v>0</v>
      </c>
      <c r="E29" s="53">
        <f t="shared" si="2"/>
        <v>0</v>
      </c>
      <c r="F29" s="52">
        <f t="shared" si="3"/>
        <v>0</v>
      </c>
      <c r="G29" s="53">
        <f t="shared" si="4"/>
        <v>0</v>
      </c>
      <c r="H29" s="52">
        <f t="shared" si="5"/>
        <v>0</v>
      </c>
      <c r="I29" s="90">
        <f t="shared" si="6"/>
        <v>0</v>
      </c>
      <c r="J29" s="52">
        <f t="shared" si="7"/>
        <v>0</v>
      </c>
      <c r="K29" s="90">
        <f t="shared" si="8"/>
        <v>0</v>
      </c>
      <c r="L29" s="52">
        <f t="shared" si="9"/>
        <v>0</v>
      </c>
      <c r="M29" s="90">
        <f t="shared" si="10"/>
        <v>0</v>
      </c>
      <c r="N29" s="52">
        <f t="shared" si="11"/>
        <v>0</v>
      </c>
    </row>
    <row r="30" spans="1:14" ht="18.75" thickBot="1" x14ac:dyDescent="0.3">
      <c r="A30" s="7" t="s">
        <v>29</v>
      </c>
      <c r="B30" s="97" t="s">
        <v>191</v>
      </c>
      <c r="C30" s="90">
        <f t="shared" si="0"/>
        <v>0</v>
      </c>
      <c r="D30" s="52">
        <f t="shared" si="1"/>
        <v>0</v>
      </c>
      <c r="E30" s="53">
        <f t="shared" si="2"/>
        <v>0</v>
      </c>
      <c r="F30" s="52">
        <f t="shared" si="3"/>
        <v>0</v>
      </c>
      <c r="G30" s="53">
        <f t="shared" si="4"/>
        <v>0</v>
      </c>
      <c r="H30" s="52">
        <f t="shared" si="5"/>
        <v>0</v>
      </c>
      <c r="I30" s="90">
        <f t="shared" si="6"/>
        <v>0</v>
      </c>
      <c r="J30" s="52">
        <f t="shared" si="7"/>
        <v>0</v>
      </c>
      <c r="K30" s="90">
        <f t="shared" si="8"/>
        <v>0</v>
      </c>
      <c r="L30" s="52">
        <f t="shared" si="9"/>
        <v>0</v>
      </c>
      <c r="M30" s="90">
        <f t="shared" si="10"/>
        <v>0</v>
      </c>
      <c r="N30" s="52">
        <f t="shared" si="11"/>
        <v>0</v>
      </c>
    </row>
    <row r="31" spans="1:14" ht="18.75" thickBot="1" x14ac:dyDescent="0.3">
      <c r="A31" s="7" t="s">
        <v>30</v>
      </c>
      <c r="B31" s="97" t="s">
        <v>191</v>
      </c>
      <c r="C31" s="90">
        <f t="shared" si="0"/>
        <v>0</v>
      </c>
      <c r="D31" s="52">
        <f t="shared" si="1"/>
        <v>0</v>
      </c>
      <c r="E31" s="53">
        <f t="shared" si="2"/>
        <v>0</v>
      </c>
      <c r="F31" s="52">
        <f t="shared" si="3"/>
        <v>0</v>
      </c>
      <c r="G31" s="53">
        <f t="shared" si="4"/>
        <v>0</v>
      </c>
      <c r="H31" s="52">
        <f t="shared" si="5"/>
        <v>0</v>
      </c>
      <c r="I31" s="90">
        <f t="shared" si="6"/>
        <v>0</v>
      </c>
      <c r="J31" s="52">
        <f t="shared" si="7"/>
        <v>0</v>
      </c>
      <c r="K31" s="90">
        <f t="shared" si="8"/>
        <v>0</v>
      </c>
      <c r="L31" s="52">
        <f t="shared" si="9"/>
        <v>0</v>
      </c>
      <c r="M31" s="90">
        <f t="shared" si="10"/>
        <v>0</v>
      </c>
      <c r="N31" s="52">
        <f t="shared" si="11"/>
        <v>0</v>
      </c>
    </row>
    <row r="32" spans="1:14" ht="18.75" thickBot="1" x14ac:dyDescent="0.3">
      <c r="A32" s="7" t="s">
        <v>31</v>
      </c>
      <c r="B32" s="97" t="s">
        <v>191</v>
      </c>
      <c r="C32" s="90">
        <f t="shared" si="0"/>
        <v>0</v>
      </c>
      <c r="D32" s="52">
        <f t="shared" si="1"/>
        <v>0</v>
      </c>
      <c r="E32" s="53">
        <f t="shared" si="2"/>
        <v>0</v>
      </c>
      <c r="F32" s="52">
        <f t="shared" si="3"/>
        <v>0</v>
      </c>
      <c r="G32" s="53">
        <f t="shared" si="4"/>
        <v>0</v>
      </c>
      <c r="H32" s="52">
        <f t="shared" si="5"/>
        <v>0</v>
      </c>
      <c r="I32" s="90">
        <f t="shared" si="6"/>
        <v>0</v>
      </c>
      <c r="J32" s="52">
        <f t="shared" si="7"/>
        <v>0</v>
      </c>
      <c r="K32" s="90">
        <f t="shared" si="8"/>
        <v>0</v>
      </c>
      <c r="L32" s="52">
        <f t="shared" si="9"/>
        <v>0</v>
      </c>
      <c r="M32" s="90">
        <f t="shared" si="10"/>
        <v>0</v>
      </c>
      <c r="N32" s="52">
        <f t="shared" si="11"/>
        <v>0</v>
      </c>
    </row>
    <row r="33" spans="1:14" ht="18.75" thickBot="1" x14ac:dyDescent="0.3">
      <c r="A33" s="7" t="s">
        <v>32</v>
      </c>
      <c r="B33" s="97" t="s">
        <v>191</v>
      </c>
      <c r="C33" s="90">
        <f t="shared" si="0"/>
        <v>0</v>
      </c>
      <c r="D33" s="52">
        <f t="shared" si="1"/>
        <v>0</v>
      </c>
      <c r="E33" s="53">
        <f t="shared" si="2"/>
        <v>0</v>
      </c>
      <c r="F33" s="52">
        <f t="shared" si="3"/>
        <v>0</v>
      </c>
      <c r="G33" s="53">
        <f t="shared" si="4"/>
        <v>0</v>
      </c>
      <c r="H33" s="52">
        <f t="shared" si="5"/>
        <v>0</v>
      </c>
      <c r="I33" s="90">
        <f t="shared" si="6"/>
        <v>0</v>
      </c>
      <c r="J33" s="52">
        <f t="shared" si="7"/>
        <v>0</v>
      </c>
      <c r="K33" s="90">
        <f t="shared" si="8"/>
        <v>0</v>
      </c>
      <c r="L33" s="52">
        <f t="shared" si="9"/>
        <v>0</v>
      </c>
      <c r="M33" s="90">
        <f t="shared" si="10"/>
        <v>0</v>
      </c>
      <c r="N33" s="52">
        <f t="shared" si="11"/>
        <v>0</v>
      </c>
    </row>
    <row r="34" spans="1:14" ht="15.75" thickBot="1" x14ac:dyDescent="0.3">
      <c r="A34" s="47" t="s">
        <v>172</v>
      </c>
      <c r="B34" s="51"/>
      <c r="C34" s="92">
        <f>SUM(C24:C33)</f>
        <v>0</v>
      </c>
      <c r="D34" s="54">
        <f>SUM(D24:D33)</f>
        <v>0</v>
      </c>
      <c r="E34" s="55">
        <f t="shared" ref="E34:N34" si="12">SUM(E24:E33)</f>
        <v>0</v>
      </c>
      <c r="F34" s="54">
        <f t="shared" si="12"/>
        <v>0</v>
      </c>
      <c r="G34" s="55">
        <f t="shared" si="12"/>
        <v>0</v>
      </c>
      <c r="H34" s="54">
        <f t="shared" si="12"/>
        <v>0</v>
      </c>
      <c r="I34" s="92">
        <f t="shared" si="12"/>
        <v>0</v>
      </c>
      <c r="J34" s="54">
        <f t="shared" si="12"/>
        <v>0</v>
      </c>
      <c r="K34" s="92">
        <f t="shared" si="12"/>
        <v>0</v>
      </c>
      <c r="L34" s="54">
        <f t="shared" si="12"/>
        <v>0</v>
      </c>
      <c r="M34" s="92">
        <f t="shared" si="12"/>
        <v>0</v>
      </c>
      <c r="N34" s="54">
        <f t="shared" si="12"/>
        <v>0</v>
      </c>
    </row>
    <row r="37" spans="1:14" ht="15.75" thickBot="1" x14ac:dyDescent="0.3">
      <c r="A37" s="119" t="s">
        <v>208</v>
      </c>
      <c r="B37" s="119"/>
      <c r="C37" s="119"/>
      <c r="D37" s="119"/>
    </row>
    <row r="38" spans="1:14" ht="39.75" thickTop="1" thickBot="1" x14ac:dyDescent="0.3">
      <c r="A38" s="102" t="s">
        <v>195</v>
      </c>
      <c r="B38" s="103" t="s">
        <v>196</v>
      </c>
    </row>
    <row r="39" spans="1:14" ht="15.75" thickBot="1" x14ac:dyDescent="0.3">
      <c r="A39" s="104" t="s">
        <v>197</v>
      </c>
      <c r="B39" s="105" t="s">
        <v>198</v>
      </c>
    </row>
    <row r="40" spans="1:14" ht="15.75" thickBot="1" x14ac:dyDescent="0.3">
      <c r="A40" s="104" t="s">
        <v>199</v>
      </c>
      <c r="B40" s="105">
        <v>20</v>
      </c>
    </row>
    <row r="41" spans="1:14" ht="15.75" thickBot="1" x14ac:dyDescent="0.3">
      <c r="A41" s="104" t="s">
        <v>200</v>
      </c>
      <c r="B41" s="105">
        <v>30</v>
      </c>
    </row>
    <row r="42" spans="1:14" ht="15.75" thickBot="1" x14ac:dyDescent="0.3">
      <c r="A42" s="104" t="s">
        <v>201</v>
      </c>
      <c r="B42" s="105">
        <v>50</v>
      </c>
    </row>
    <row r="43" spans="1:14" ht="15.75" thickBot="1" x14ac:dyDescent="0.3">
      <c r="A43" s="104" t="s">
        <v>202</v>
      </c>
      <c r="B43" s="105" t="s">
        <v>198</v>
      </c>
    </row>
    <row r="44" spans="1:14" ht="15.75" thickBot="1" x14ac:dyDescent="0.3">
      <c r="A44" s="106" t="s">
        <v>20</v>
      </c>
      <c r="B44" s="107">
        <v>1</v>
      </c>
    </row>
  </sheetData>
  <sheetProtection password="EF9A" sheet="1" objects="1" scenarios="1"/>
  <mergeCells count="3">
    <mergeCell ref="A1:G1"/>
    <mergeCell ref="A20:N20"/>
    <mergeCell ref="A37:D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H15" sqref="H15"/>
    </sheetView>
  </sheetViews>
  <sheetFormatPr defaultRowHeight="15" x14ac:dyDescent="0.25"/>
  <cols>
    <col min="1" max="1" width="14.140625" bestFit="1" customWidth="1"/>
    <col min="2" max="2" width="14" style="13" customWidth="1"/>
    <col min="3" max="3" width="17" customWidth="1"/>
    <col min="4" max="4" width="15.85546875" customWidth="1"/>
    <col min="5" max="5" width="16" customWidth="1"/>
    <col min="6" max="6" width="15.7109375" customWidth="1"/>
    <col min="7" max="7" width="16.42578125" bestFit="1" customWidth="1"/>
    <col min="8" max="8" width="15.85546875" customWidth="1"/>
    <col min="9" max="9" width="15.7109375" customWidth="1"/>
    <col min="10" max="10" width="15.140625" customWidth="1"/>
    <col min="11" max="11" width="16" customWidth="1"/>
    <col min="12" max="12" width="15.57031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33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</row>
    <row r="6" spans="1:7" ht="16.5" thickTop="1" thickBot="1" x14ac:dyDescent="0.3">
      <c r="A6" s="7" t="s">
        <v>34</v>
      </c>
      <c r="B6" s="17">
        <v>100</v>
      </c>
      <c r="C6" s="9" t="s">
        <v>23</v>
      </c>
      <c r="D6" s="9" t="s">
        <v>35</v>
      </c>
      <c r="E6" s="108"/>
      <c r="F6" s="109"/>
      <c r="G6" s="110"/>
    </row>
    <row r="7" spans="1:7" ht="15.75" thickBot="1" x14ac:dyDescent="0.3">
      <c r="A7" s="7" t="s">
        <v>36</v>
      </c>
      <c r="B7" s="17">
        <v>68.75</v>
      </c>
      <c r="C7" s="9" t="s">
        <v>23</v>
      </c>
      <c r="D7" s="9" t="s">
        <v>35</v>
      </c>
      <c r="E7" s="108"/>
      <c r="F7" s="109"/>
      <c r="G7" s="110"/>
    </row>
    <row r="8" spans="1:7" ht="15.75" thickBot="1" x14ac:dyDescent="0.3">
      <c r="A8" s="7" t="s">
        <v>37</v>
      </c>
      <c r="B8" s="17">
        <v>66.88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38</v>
      </c>
      <c r="B9" s="17">
        <v>63.13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7" t="s">
        <v>39</v>
      </c>
      <c r="B10" s="17">
        <v>60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40</v>
      </c>
      <c r="B11" s="17">
        <v>56.88</v>
      </c>
      <c r="C11" s="9" t="s">
        <v>41</v>
      </c>
      <c r="D11" s="9" t="s">
        <v>10</v>
      </c>
      <c r="E11" s="108"/>
      <c r="F11" s="109"/>
      <c r="G11" s="110"/>
    </row>
    <row r="12" spans="1:7" ht="15.75" thickBot="1" x14ac:dyDescent="0.3">
      <c r="A12" s="7" t="s">
        <v>42</v>
      </c>
      <c r="B12" s="17">
        <v>55.63</v>
      </c>
      <c r="C12" s="9" t="s">
        <v>41</v>
      </c>
      <c r="D12" s="9" t="s">
        <v>10</v>
      </c>
      <c r="E12" s="108"/>
      <c r="F12" s="109"/>
      <c r="G12" s="110"/>
    </row>
    <row r="13" spans="1:7" ht="15.75" thickBot="1" x14ac:dyDescent="0.3">
      <c r="A13" s="7" t="s">
        <v>43</v>
      </c>
      <c r="B13" s="17">
        <v>50</v>
      </c>
      <c r="C13" s="9" t="s">
        <v>23</v>
      </c>
      <c r="D13" s="9" t="s">
        <v>10</v>
      </c>
      <c r="E13" s="108"/>
      <c r="F13" s="109"/>
      <c r="G13" s="110"/>
    </row>
    <row r="14" spans="1:7" ht="15.75" thickBot="1" x14ac:dyDescent="0.3">
      <c r="A14" s="20" t="s">
        <v>20</v>
      </c>
      <c r="B14" s="25"/>
      <c r="C14" s="23"/>
      <c r="D14" s="23"/>
      <c r="E14" s="23"/>
      <c r="F14" s="23"/>
      <c r="G14" s="24">
        <v>1491500</v>
      </c>
    </row>
    <row r="18" spans="1:10" ht="15.75" thickBot="1" x14ac:dyDescent="0.3">
      <c r="A18" s="116" t="s">
        <v>207</v>
      </c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ht="16.5" thickTop="1" thickBot="1" x14ac:dyDescent="0.3"/>
    <row r="20" spans="1:10" ht="15.75" thickBot="1" x14ac:dyDescent="0.3">
      <c r="A20" s="43" t="s">
        <v>33</v>
      </c>
      <c r="B20" s="44"/>
      <c r="C20" s="44"/>
      <c r="D20" s="44"/>
      <c r="E20" s="46">
        <v>0.2</v>
      </c>
      <c r="F20" s="46">
        <v>0.2</v>
      </c>
      <c r="G20" s="46">
        <v>0.5</v>
      </c>
      <c r="H20" s="46">
        <v>0.5</v>
      </c>
      <c r="I20" s="45">
        <v>0.3</v>
      </c>
      <c r="J20" s="45">
        <v>0.3</v>
      </c>
    </row>
    <row r="21" spans="1:10" ht="15.75" thickBot="1" x14ac:dyDescent="0.3">
      <c r="A21" s="47" t="s">
        <v>159</v>
      </c>
      <c r="B21" s="48" t="s">
        <v>160</v>
      </c>
      <c r="C21" s="49" t="s">
        <v>161</v>
      </c>
      <c r="D21" s="50" t="s">
        <v>162</v>
      </c>
      <c r="E21" s="49" t="s">
        <v>165</v>
      </c>
      <c r="F21" s="50" t="s">
        <v>166</v>
      </c>
      <c r="G21" s="88" t="s">
        <v>167</v>
      </c>
      <c r="H21" s="50" t="s">
        <v>168</v>
      </c>
      <c r="I21" s="49" t="s">
        <v>169</v>
      </c>
      <c r="J21" s="50" t="s">
        <v>170</v>
      </c>
    </row>
    <row r="22" spans="1:10" ht="18.75" thickBot="1" x14ac:dyDescent="0.3">
      <c r="A22" s="7" t="s">
        <v>34</v>
      </c>
      <c r="B22" s="51" t="s">
        <v>173</v>
      </c>
      <c r="C22" s="90">
        <f>G6</f>
        <v>0</v>
      </c>
      <c r="D22" s="52">
        <f>E6</f>
        <v>0</v>
      </c>
      <c r="E22" s="53">
        <f>0.2*C22</f>
        <v>0</v>
      </c>
      <c r="F22" s="52">
        <f>0.2*D22</f>
        <v>0</v>
      </c>
      <c r="G22" s="89">
        <f>0.5*C22</f>
        <v>0</v>
      </c>
      <c r="H22" s="52">
        <f>0.5*D22</f>
        <v>0</v>
      </c>
      <c r="I22" s="90">
        <f>0.3*C22</f>
        <v>0</v>
      </c>
      <c r="J22" s="52">
        <f>0.3*D22</f>
        <v>0</v>
      </c>
    </row>
    <row r="23" spans="1:10" ht="18.75" thickBot="1" x14ac:dyDescent="0.3">
      <c r="A23" s="7" t="s">
        <v>36</v>
      </c>
      <c r="B23" s="51" t="s">
        <v>173</v>
      </c>
      <c r="C23" s="90">
        <f t="shared" ref="C23:C29" si="0">G7</f>
        <v>0</v>
      </c>
      <c r="D23" s="52">
        <f t="shared" ref="D23:D29" si="1">E7</f>
        <v>0</v>
      </c>
      <c r="E23" s="53">
        <f t="shared" ref="E23:E29" si="2">0.2*C23</f>
        <v>0</v>
      </c>
      <c r="F23" s="52">
        <f t="shared" ref="F23:F29" si="3">0.2*D23</f>
        <v>0</v>
      </c>
      <c r="G23" s="89">
        <f t="shared" ref="G23:G29" si="4">0.5*C23</f>
        <v>0</v>
      </c>
      <c r="H23" s="52">
        <f t="shared" ref="H23:H29" si="5">0.5*D23</f>
        <v>0</v>
      </c>
      <c r="I23" s="90">
        <f t="shared" ref="I23:I29" si="6">0.3*C23</f>
        <v>0</v>
      </c>
      <c r="J23" s="52">
        <f t="shared" ref="J23:J29" si="7">0.3*D23</f>
        <v>0</v>
      </c>
    </row>
    <row r="24" spans="1:10" ht="18.75" thickBot="1" x14ac:dyDescent="0.3">
      <c r="A24" s="7" t="s">
        <v>37</v>
      </c>
      <c r="B24" s="51" t="s">
        <v>173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89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</row>
    <row r="25" spans="1:10" ht="18.75" thickBot="1" x14ac:dyDescent="0.3">
      <c r="A25" s="7" t="s">
        <v>38</v>
      </c>
      <c r="B25" s="51" t="s">
        <v>173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89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</row>
    <row r="26" spans="1:10" ht="18.75" thickBot="1" x14ac:dyDescent="0.3">
      <c r="A26" s="7" t="s">
        <v>39</v>
      </c>
      <c r="B26" s="51" t="s">
        <v>173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89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</row>
    <row r="27" spans="1:10" ht="18.75" thickBot="1" x14ac:dyDescent="0.3">
      <c r="A27" s="7" t="s">
        <v>40</v>
      </c>
      <c r="B27" s="51" t="s">
        <v>173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89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</row>
    <row r="28" spans="1:10" ht="18.75" thickBot="1" x14ac:dyDescent="0.3">
      <c r="A28" s="7" t="s">
        <v>42</v>
      </c>
      <c r="B28" s="51" t="s">
        <v>173</v>
      </c>
      <c r="C28" s="90">
        <f t="shared" si="0"/>
        <v>0</v>
      </c>
      <c r="D28" s="52">
        <f t="shared" si="1"/>
        <v>0</v>
      </c>
      <c r="E28" s="53">
        <f t="shared" si="2"/>
        <v>0</v>
      </c>
      <c r="F28" s="52">
        <f t="shared" si="3"/>
        <v>0</v>
      </c>
      <c r="G28" s="89">
        <f t="shared" si="4"/>
        <v>0</v>
      </c>
      <c r="H28" s="52">
        <f t="shared" si="5"/>
        <v>0</v>
      </c>
      <c r="I28" s="90">
        <f t="shared" si="6"/>
        <v>0</v>
      </c>
      <c r="J28" s="52">
        <f t="shared" si="7"/>
        <v>0</v>
      </c>
    </row>
    <row r="29" spans="1:10" ht="18.75" thickBot="1" x14ac:dyDescent="0.3">
      <c r="A29" s="7" t="s">
        <v>43</v>
      </c>
      <c r="B29" s="51" t="s">
        <v>173</v>
      </c>
      <c r="C29" s="90">
        <f t="shared" si="0"/>
        <v>0</v>
      </c>
      <c r="D29" s="52">
        <f t="shared" si="1"/>
        <v>0</v>
      </c>
      <c r="E29" s="53">
        <f t="shared" si="2"/>
        <v>0</v>
      </c>
      <c r="F29" s="52">
        <f t="shared" si="3"/>
        <v>0</v>
      </c>
      <c r="G29" s="89">
        <f t="shared" si="4"/>
        <v>0</v>
      </c>
      <c r="H29" s="52">
        <f t="shared" si="5"/>
        <v>0</v>
      </c>
      <c r="I29" s="90">
        <f t="shared" si="6"/>
        <v>0</v>
      </c>
      <c r="J29" s="52">
        <f t="shared" si="7"/>
        <v>0</v>
      </c>
    </row>
    <row r="30" spans="1:10" ht="15.75" thickBot="1" x14ac:dyDescent="0.3">
      <c r="A30" s="47" t="s">
        <v>172</v>
      </c>
      <c r="B30" s="51"/>
      <c r="C30" s="92">
        <f>SUM(C22:C29)</f>
        <v>0</v>
      </c>
      <c r="D30" s="54">
        <f>SUM(D22:D29)</f>
        <v>0</v>
      </c>
      <c r="E30" s="55">
        <f t="shared" ref="E30:J30" si="8">SUM(E22:E29)</f>
        <v>0</v>
      </c>
      <c r="F30" s="54">
        <f t="shared" si="8"/>
        <v>0</v>
      </c>
      <c r="G30" s="88">
        <f t="shared" si="8"/>
        <v>0</v>
      </c>
      <c r="H30" s="54">
        <f t="shared" si="8"/>
        <v>0</v>
      </c>
      <c r="I30" s="92">
        <f t="shared" si="8"/>
        <v>0</v>
      </c>
      <c r="J30" s="54">
        <f t="shared" si="8"/>
        <v>0</v>
      </c>
    </row>
    <row r="33" spans="1:4" ht="15.75" thickBot="1" x14ac:dyDescent="0.3">
      <c r="A33" s="119" t="s">
        <v>208</v>
      </c>
      <c r="B33" s="119"/>
      <c r="C33" s="119"/>
      <c r="D33" s="119"/>
    </row>
    <row r="34" spans="1:4" ht="27" thickTop="1" thickBot="1" x14ac:dyDescent="0.3">
      <c r="A34" s="102" t="s">
        <v>195</v>
      </c>
      <c r="B34" s="103" t="s">
        <v>196</v>
      </c>
    </row>
    <row r="35" spans="1:4" ht="15.75" thickBot="1" x14ac:dyDescent="0.3">
      <c r="A35" s="104" t="s">
        <v>197</v>
      </c>
      <c r="B35" s="105" t="s">
        <v>198</v>
      </c>
    </row>
    <row r="36" spans="1:4" ht="15.75" thickBot="1" x14ac:dyDescent="0.3">
      <c r="A36" s="104" t="s">
        <v>199</v>
      </c>
      <c r="B36" s="105">
        <v>60</v>
      </c>
    </row>
    <row r="37" spans="1:4" ht="15.75" thickBot="1" x14ac:dyDescent="0.3">
      <c r="A37" s="104" t="s">
        <v>200</v>
      </c>
      <c r="B37" s="105" t="s">
        <v>198</v>
      </c>
    </row>
    <row r="38" spans="1:4" ht="15.75" thickBot="1" x14ac:dyDescent="0.3">
      <c r="A38" s="104" t="s">
        <v>201</v>
      </c>
      <c r="B38" s="105">
        <v>30</v>
      </c>
    </row>
    <row r="39" spans="1:4" ht="15.75" thickBot="1" x14ac:dyDescent="0.3">
      <c r="A39" s="104" t="s">
        <v>202</v>
      </c>
      <c r="B39" s="105">
        <v>10</v>
      </c>
    </row>
    <row r="40" spans="1:4" ht="15.75" thickBot="1" x14ac:dyDescent="0.3">
      <c r="A40" s="106" t="s">
        <v>20</v>
      </c>
      <c r="B40" s="107">
        <v>1</v>
      </c>
    </row>
  </sheetData>
  <sheetProtection password="EF9A" sheet="1" objects="1" scenarios="1"/>
  <mergeCells count="3">
    <mergeCell ref="A1:G1"/>
    <mergeCell ref="A18:J18"/>
    <mergeCell ref="A33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J15" sqref="J15"/>
    </sheetView>
  </sheetViews>
  <sheetFormatPr defaultRowHeight="15" x14ac:dyDescent="0.25"/>
  <cols>
    <col min="1" max="1" width="12" bestFit="1" customWidth="1"/>
    <col min="2" max="2" width="14" style="13" customWidth="1"/>
    <col min="3" max="3" width="14.7109375" customWidth="1"/>
    <col min="4" max="4" width="15" customWidth="1"/>
    <col min="5" max="5" width="16.85546875" customWidth="1"/>
    <col min="6" max="6" width="16" customWidth="1"/>
    <col min="7" max="7" width="16.28515625" customWidth="1"/>
    <col min="8" max="8" width="14.7109375" customWidth="1"/>
    <col min="9" max="9" width="14.85546875" customWidth="1"/>
    <col min="10" max="10" width="16.42578125" customWidth="1"/>
    <col min="11" max="11" width="17" customWidth="1"/>
    <col min="12" max="12" width="16.1406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44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26" t="s">
        <v>1</v>
      </c>
      <c r="B5" s="30" t="s">
        <v>45</v>
      </c>
      <c r="C5" s="27" t="s">
        <v>3</v>
      </c>
      <c r="D5" s="27" t="s">
        <v>4</v>
      </c>
      <c r="E5" s="28" t="s">
        <v>5</v>
      </c>
      <c r="F5" s="28" t="s">
        <v>6</v>
      </c>
      <c r="G5" s="28" t="s">
        <v>7</v>
      </c>
    </row>
    <row r="6" spans="1:7" ht="15.75" thickBot="1" x14ac:dyDescent="0.3">
      <c r="A6" s="29" t="s">
        <v>46</v>
      </c>
      <c r="B6" s="31">
        <v>100</v>
      </c>
      <c r="C6" s="2" t="s">
        <v>23</v>
      </c>
      <c r="D6" s="2" t="s">
        <v>10</v>
      </c>
      <c r="E6" s="125"/>
      <c r="F6" s="126"/>
      <c r="G6" s="127"/>
    </row>
    <row r="7" spans="1:7" ht="15.75" thickBot="1" x14ac:dyDescent="0.3">
      <c r="A7" s="7" t="s">
        <v>47</v>
      </c>
      <c r="B7" s="17">
        <v>84.68</v>
      </c>
      <c r="C7" s="9" t="s">
        <v>23</v>
      </c>
      <c r="D7" s="9" t="s">
        <v>10</v>
      </c>
      <c r="E7" s="108"/>
      <c r="F7" s="109"/>
      <c r="G7" s="110"/>
    </row>
    <row r="8" spans="1:7" ht="15.75" thickBot="1" x14ac:dyDescent="0.3">
      <c r="A8" s="7" t="s">
        <v>48</v>
      </c>
      <c r="B8" s="17">
        <v>79.84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49</v>
      </c>
      <c r="B9" s="17">
        <v>78.23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7" t="s">
        <v>50</v>
      </c>
      <c r="B10" s="17">
        <v>71.77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51</v>
      </c>
      <c r="B11" s="17">
        <v>71.77</v>
      </c>
      <c r="C11" s="9" t="s">
        <v>23</v>
      </c>
      <c r="D11" s="9" t="s">
        <v>35</v>
      </c>
      <c r="E11" s="108"/>
      <c r="F11" s="109"/>
      <c r="G11" s="110"/>
    </row>
    <row r="12" spans="1:7" ht="15.75" thickBot="1" x14ac:dyDescent="0.3">
      <c r="A12" s="7" t="s">
        <v>52</v>
      </c>
      <c r="B12" s="17">
        <v>68.55</v>
      </c>
      <c r="C12" s="9" t="s">
        <v>23</v>
      </c>
      <c r="D12" s="9" t="s">
        <v>10</v>
      </c>
      <c r="E12" s="108"/>
      <c r="F12" s="109"/>
      <c r="G12" s="110"/>
    </row>
    <row r="13" spans="1:7" ht="15.75" thickBot="1" x14ac:dyDescent="0.3">
      <c r="A13" s="7" t="s">
        <v>53</v>
      </c>
      <c r="B13" s="17">
        <v>66.94</v>
      </c>
      <c r="C13" s="9" t="s">
        <v>23</v>
      </c>
      <c r="D13" s="9" t="s">
        <v>10</v>
      </c>
      <c r="E13" s="108"/>
      <c r="F13" s="109"/>
      <c r="G13" s="110"/>
    </row>
    <row r="14" spans="1:7" ht="15.75" thickBot="1" x14ac:dyDescent="0.3">
      <c r="A14" s="7" t="s">
        <v>54</v>
      </c>
      <c r="B14" s="17">
        <v>62.1</v>
      </c>
      <c r="C14" s="9" t="s">
        <v>23</v>
      </c>
      <c r="D14" s="9" t="s">
        <v>10</v>
      </c>
      <c r="E14" s="108"/>
      <c r="F14" s="109"/>
      <c r="G14" s="110"/>
    </row>
    <row r="15" spans="1:7" ht="15.75" thickBot="1" x14ac:dyDescent="0.3">
      <c r="A15" s="7" t="s">
        <v>55</v>
      </c>
      <c r="B15" s="17">
        <v>56.45</v>
      </c>
      <c r="C15" s="9" t="s">
        <v>23</v>
      </c>
      <c r="D15" s="9" t="s">
        <v>10</v>
      </c>
      <c r="E15" s="108"/>
      <c r="F15" s="109"/>
      <c r="G15" s="110"/>
    </row>
    <row r="16" spans="1:7" ht="15.75" thickBot="1" x14ac:dyDescent="0.3">
      <c r="A16" s="7" t="s">
        <v>56</v>
      </c>
      <c r="B16" s="17">
        <v>52.42</v>
      </c>
      <c r="C16" s="9" t="s">
        <v>23</v>
      </c>
      <c r="D16" s="9" t="s">
        <v>10</v>
      </c>
      <c r="E16" s="108"/>
      <c r="F16" s="109"/>
      <c r="G16" s="110"/>
    </row>
    <row r="17" spans="1:12" ht="15.75" thickBot="1" x14ac:dyDescent="0.3">
      <c r="A17" s="7" t="s">
        <v>57</v>
      </c>
      <c r="B17" s="17">
        <v>50</v>
      </c>
      <c r="C17" s="9" t="s">
        <v>23</v>
      </c>
      <c r="D17" s="9" t="s">
        <v>10</v>
      </c>
      <c r="E17" s="108"/>
      <c r="F17" s="109"/>
      <c r="G17" s="110"/>
    </row>
    <row r="18" spans="1:12" ht="15.75" thickBot="1" x14ac:dyDescent="0.3">
      <c r="A18" s="7" t="s">
        <v>209</v>
      </c>
      <c r="B18" s="17">
        <v>50</v>
      </c>
      <c r="C18" s="9" t="s">
        <v>23</v>
      </c>
      <c r="D18" s="9" t="s">
        <v>10</v>
      </c>
      <c r="E18" s="108"/>
      <c r="F18" s="109"/>
      <c r="G18" s="110"/>
    </row>
    <row r="19" spans="1:12" ht="15.75" thickBot="1" x14ac:dyDescent="0.3">
      <c r="A19" s="7" t="s">
        <v>210</v>
      </c>
      <c r="B19" s="17">
        <v>50</v>
      </c>
      <c r="C19" s="9" t="s">
        <v>23</v>
      </c>
      <c r="D19" s="9" t="s">
        <v>212</v>
      </c>
      <c r="E19" s="108"/>
      <c r="F19" s="109"/>
      <c r="G19" s="110"/>
    </row>
    <row r="20" spans="1:12" ht="15.75" thickBot="1" x14ac:dyDescent="0.3">
      <c r="A20" s="7" t="s">
        <v>211</v>
      </c>
      <c r="B20" s="17">
        <v>50</v>
      </c>
      <c r="C20" s="9" t="s">
        <v>23</v>
      </c>
      <c r="D20" s="9" t="s">
        <v>213</v>
      </c>
      <c r="E20" s="108"/>
      <c r="F20" s="109"/>
      <c r="G20" s="110"/>
    </row>
    <row r="21" spans="1:12" ht="15.75" thickBot="1" x14ac:dyDescent="0.3">
      <c r="A21" s="20" t="s">
        <v>20</v>
      </c>
      <c r="B21" s="22"/>
      <c r="C21" s="9"/>
      <c r="D21" s="12"/>
      <c r="E21" s="12"/>
      <c r="F21" s="12"/>
      <c r="G21" s="14">
        <v>798000</v>
      </c>
    </row>
    <row r="25" spans="1:12" ht="15.75" thickBot="1" x14ac:dyDescent="0.3">
      <c r="A25" s="116" t="s">
        <v>207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ht="16.5" thickTop="1" thickBot="1" x14ac:dyDescent="0.3"/>
    <row r="27" spans="1:12" ht="15.75" thickBot="1" x14ac:dyDescent="0.3">
      <c r="A27" s="43" t="s">
        <v>44</v>
      </c>
      <c r="B27" s="44"/>
      <c r="C27" s="44"/>
      <c r="D27" s="44"/>
      <c r="E27" s="98">
        <v>0.4</v>
      </c>
      <c r="F27" s="98">
        <v>0.4</v>
      </c>
      <c r="G27" s="98">
        <v>0.25</v>
      </c>
      <c r="H27" s="98">
        <v>0.25</v>
      </c>
      <c r="I27" s="98">
        <v>0.25</v>
      </c>
      <c r="J27" s="98">
        <v>0.25</v>
      </c>
      <c r="K27" s="98">
        <v>0.1</v>
      </c>
      <c r="L27" s="98">
        <v>0.1</v>
      </c>
    </row>
    <row r="28" spans="1:12" ht="15.75" thickBot="1" x14ac:dyDescent="0.3">
      <c r="A28" s="47" t="s">
        <v>159</v>
      </c>
      <c r="B28" s="48" t="s">
        <v>160</v>
      </c>
      <c r="C28" s="49" t="s">
        <v>161</v>
      </c>
      <c r="D28" s="50" t="s">
        <v>162</v>
      </c>
      <c r="E28" s="49" t="s">
        <v>163</v>
      </c>
      <c r="F28" s="50" t="s">
        <v>164</v>
      </c>
      <c r="G28" s="49" t="s">
        <v>165</v>
      </c>
      <c r="H28" s="50" t="s">
        <v>166</v>
      </c>
      <c r="I28" s="49" t="s">
        <v>167</v>
      </c>
      <c r="J28" s="50" t="s">
        <v>168</v>
      </c>
      <c r="K28" s="49" t="s">
        <v>169</v>
      </c>
      <c r="L28" s="50" t="s">
        <v>170</v>
      </c>
    </row>
    <row r="29" spans="1:12" ht="18.75" thickBot="1" x14ac:dyDescent="0.3">
      <c r="A29" s="29" t="s">
        <v>46</v>
      </c>
      <c r="B29" s="97" t="s">
        <v>174</v>
      </c>
      <c r="C29" s="90">
        <f t="shared" ref="C29:C40" si="0">G6</f>
        <v>0</v>
      </c>
      <c r="D29" s="52">
        <f t="shared" ref="D29:D40" si="1">E6</f>
        <v>0</v>
      </c>
      <c r="E29" s="53">
        <f>0.4*C29</f>
        <v>0</v>
      </c>
      <c r="F29" s="52">
        <f>0.4*D29</f>
        <v>0</v>
      </c>
      <c r="G29" s="53">
        <f>0.25*C29</f>
        <v>0</v>
      </c>
      <c r="H29" s="52">
        <f>0.25*D29</f>
        <v>0</v>
      </c>
      <c r="I29" s="90">
        <f>0.25*C29</f>
        <v>0</v>
      </c>
      <c r="J29" s="52">
        <f>0.25*D29</f>
        <v>0</v>
      </c>
      <c r="K29" s="90">
        <f>0.1*C29</f>
        <v>0</v>
      </c>
      <c r="L29" s="52">
        <f>0.1*D29</f>
        <v>0</v>
      </c>
    </row>
    <row r="30" spans="1:12" ht="18.75" thickBot="1" x14ac:dyDescent="0.3">
      <c r="A30" s="7" t="s">
        <v>47</v>
      </c>
      <c r="B30" s="97" t="s">
        <v>174</v>
      </c>
      <c r="C30" s="90">
        <f t="shared" si="0"/>
        <v>0</v>
      </c>
      <c r="D30" s="52">
        <f t="shared" si="1"/>
        <v>0</v>
      </c>
      <c r="E30" s="53">
        <f t="shared" ref="E30:E43" si="2">0.4*C30</f>
        <v>0</v>
      </c>
      <c r="F30" s="52">
        <f t="shared" ref="F30:F43" si="3">0.4*D30</f>
        <v>0</v>
      </c>
      <c r="G30" s="53">
        <f t="shared" ref="G30:G43" si="4">0.25*C30</f>
        <v>0</v>
      </c>
      <c r="H30" s="52">
        <f t="shared" ref="H30:H43" si="5">0.25*D30</f>
        <v>0</v>
      </c>
      <c r="I30" s="90">
        <f t="shared" ref="I30:I43" si="6">0.25*C30</f>
        <v>0</v>
      </c>
      <c r="J30" s="52">
        <f t="shared" ref="J30:J43" si="7">0.25*D30</f>
        <v>0</v>
      </c>
      <c r="K30" s="90">
        <f t="shared" ref="K30:K43" si="8">0.1*C30</f>
        <v>0</v>
      </c>
      <c r="L30" s="52">
        <f t="shared" ref="L30:L43" si="9">0.1*D30</f>
        <v>0</v>
      </c>
    </row>
    <row r="31" spans="1:12" ht="18.75" thickBot="1" x14ac:dyDescent="0.3">
      <c r="A31" s="7" t="s">
        <v>48</v>
      </c>
      <c r="B31" s="97" t="s">
        <v>174</v>
      </c>
      <c r="C31" s="90">
        <f t="shared" si="0"/>
        <v>0</v>
      </c>
      <c r="D31" s="52">
        <f t="shared" si="1"/>
        <v>0</v>
      </c>
      <c r="E31" s="53">
        <f t="shared" si="2"/>
        <v>0</v>
      </c>
      <c r="F31" s="52">
        <f t="shared" si="3"/>
        <v>0</v>
      </c>
      <c r="G31" s="53">
        <f t="shared" si="4"/>
        <v>0</v>
      </c>
      <c r="H31" s="52">
        <f t="shared" si="5"/>
        <v>0</v>
      </c>
      <c r="I31" s="90">
        <f t="shared" si="6"/>
        <v>0</v>
      </c>
      <c r="J31" s="52">
        <f t="shared" si="7"/>
        <v>0</v>
      </c>
      <c r="K31" s="90">
        <f t="shared" si="8"/>
        <v>0</v>
      </c>
      <c r="L31" s="52">
        <f t="shared" si="9"/>
        <v>0</v>
      </c>
    </row>
    <row r="32" spans="1:12" ht="18.75" thickBot="1" x14ac:dyDescent="0.3">
      <c r="A32" s="7" t="s">
        <v>49</v>
      </c>
      <c r="B32" s="97" t="s">
        <v>174</v>
      </c>
      <c r="C32" s="90">
        <f t="shared" si="0"/>
        <v>0</v>
      </c>
      <c r="D32" s="52">
        <f t="shared" si="1"/>
        <v>0</v>
      </c>
      <c r="E32" s="53">
        <f t="shared" si="2"/>
        <v>0</v>
      </c>
      <c r="F32" s="52">
        <f t="shared" si="3"/>
        <v>0</v>
      </c>
      <c r="G32" s="53">
        <f t="shared" si="4"/>
        <v>0</v>
      </c>
      <c r="H32" s="52">
        <f t="shared" si="5"/>
        <v>0</v>
      </c>
      <c r="I32" s="90">
        <f t="shared" si="6"/>
        <v>0</v>
      </c>
      <c r="J32" s="52">
        <f t="shared" si="7"/>
        <v>0</v>
      </c>
      <c r="K32" s="90">
        <f t="shared" si="8"/>
        <v>0</v>
      </c>
      <c r="L32" s="52">
        <f t="shared" si="9"/>
        <v>0</v>
      </c>
    </row>
    <row r="33" spans="1:12" ht="18.75" thickBot="1" x14ac:dyDescent="0.3">
      <c r="A33" s="7" t="s">
        <v>50</v>
      </c>
      <c r="B33" s="97" t="s">
        <v>174</v>
      </c>
      <c r="C33" s="90">
        <f t="shared" si="0"/>
        <v>0</v>
      </c>
      <c r="D33" s="52">
        <f t="shared" si="1"/>
        <v>0</v>
      </c>
      <c r="E33" s="53">
        <f t="shared" si="2"/>
        <v>0</v>
      </c>
      <c r="F33" s="52">
        <f t="shared" si="3"/>
        <v>0</v>
      </c>
      <c r="G33" s="53">
        <f t="shared" si="4"/>
        <v>0</v>
      </c>
      <c r="H33" s="52">
        <f t="shared" si="5"/>
        <v>0</v>
      </c>
      <c r="I33" s="90">
        <f t="shared" si="6"/>
        <v>0</v>
      </c>
      <c r="J33" s="52">
        <f t="shared" si="7"/>
        <v>0</v>
      </c>
      <c r="K33" s="90">
        <f t="shared" si="8"/>
        <v>0</v>
      </c>
      <c r="L33" s="52">
        <f t="shared" si="9"/>
        <v>0</v>
      </c>
    </row>
    <row r="34" spans="1:12" ht="18.75" thickBot="1" x14ac:dyDescent="0.3">
      <c r="A34" s="7" t="s">
        <v>51</v>
      </c>
      <c r="B34" s="97" t="s">
        <v>174</v>
      </c>
      <c r="C34" s="90">
        <f t="shared" si="0"/>
        <v>0</v>
      </c>
      <c r="D34" s="52">
        <f t="shared" si="1"/>
        <v>0</v>
      </c>
      <c r="E34" s="53">
        <f t="shared" si="2"/>
        <v>0</v>
      </c>
      <c r="F34" s="52">
        <f t="shared" si="3"/>
        <v>0</v>
      </c>
      <c r="G34" s="53">
        <f t="shared" si="4"/>
        <v>0</v>
      </c>
      <c r="H34" s="52">
        <f t="shared" si="5"/>
        <v>0</v>
      </c>
      <c r="I34" s="90">
        <f t="shared" si="6"/>
        <v>0</v>
      </c>
      <c r="J34" s="52">
        <f t="shared" si="7"/>
        <v>0</v>
      </c>
      <c r="K34" s="90">
        <f t="shared" si="8"/>
        <v>0</v>
      </c>
      <c r="L34" s="52">
        <f t="shared" si="9"/>
        <v>0</v>
      </c>
    </row>
    <row r="35" spans="1:12" ht="18.75" thickBot="1" x14ac:dyDescent="0.3">
      <c r="A35" s="7" t="s">
        <v>52</v>
      </c>
      <c r="B35" s="97" t="s">
        <v>174</v>
      </c>
      <c r="C35" s="90">
        <f t="shared" si="0"/>
        <v>0</v>
      </c>
      <c r="D35" s="52">
        <f t="shared" si="1"/>
        <v>0</v>
      </c>
      <c r="E35" s="53">
        <f t="shared" si="2"/>
        <v>0</v>
      </c>
      <c r="F35" s="52">
        <f t="shared" si="3"/>
        <v>0</v>
      </c>
      <c r="G35" s="53">
        <f t="shared" si="4"/>
        <v>0</v>
      </c>
      <c r="H35" s="52">
        <f t="shared" si="5"/>
        <v>0</v>
      </c>
      <c r="I35" s="90">
        <f t="shared" si="6"/>
        <v>0</v>
      </c>
      <c r="J35" s="52">
        <f t="shared" si="7"/>
        <v>0</v>
      </c>
      <c r="K35" s="90">
        <f t="shared" si="8"/>
        <v>0</v>
      </c>
      <c r="L35" s="52">
        <f t="shared" si="9"/>
        <v>0</v>
      </c>
    </row>
    <row r="36" spans="1:12" ht="18.75" thickBot="1" x14ac:dyDescent="0.3">
      <c r="A36" s="7" t="s">
        <v>53</v>
      </c>
      <c r="B36" s="97" t="s">
        <v>174</v>
      </c>
      <c r="C36" s="90">
        <f t="shared" si="0"/>
        <v>0</v>
      </c>
      <c r="D36" s="52">
        <f t="shared" si="1"/>
        <v>0</v>
      </c>
      <c r="E36" s="53">
        <f t="shared" si="2"/>
        <v>0</v>
      </c>
      <c r="F36" s="52">
        <f t="shared" si="3"/>
        <v>0</v>
      </c>
      <c r="G36" s="53">
        <f t="shared" si="4"/>
        <v>0</v>
      </c>
      <c r="H36" s="52">
        <f t="shared" si="5"/>
        <v>0</v>
      </c>
      <c r="I36" s="90">
        <f t="shared" si="6"/>
        <v>0</v>
      </c>
      <c r="J36" s="52">
        <f t="shared" si="7"/>
        <v>0</v>
      </c>
      <c r="K36" s="90">
        <f t="shared" si="8"/>
        <v>0</v>
      </c>
      <c r="L36" s="52">
        <f t="shared" si="9"/>
        <v>0</v>
      </c>
    </row>
    <row r="37" spans="1:12" ht="18.75" thickBot="1" x14ac:dyDescent="0.3">
      <c r="A37" s="7" t="s">
        <v>54</v>
      </c>
      <c r="B37" s="97" t="s">
        <v>174</v>
      </c>
      <c r="C37" s="90">
        <f t="shared" si="0"/>
        <v>0</v>
      </c>
      <c r="D37" s="52">
        <f t="shared" si="1"/>
        <v>0</v>
      </c>
      <c r="E37" s="53">
        <f t="shared" si="2"/>
        <v>0</v>
      </c>
      <c r="F37" s="52">
        <f t="shared" si="3"/>
        <v>0</v>
      </c>
      <c r="G37" s="53">
        <f t="shared" si="4"/>
        <v>0</v>
      </c>
      <c r="H37" s="52">
        <f t="shared" si="5"/>
        <v>0</v>
      </c>
      <c r="I37" s="90">
        <f t="shared" si="6"/>
        <v>0</v>
      </c>
      <c r="J37" s="52">
        <f t="shared" si="7"/>
        <v>0</v>
      </c>
      <c r="K37" s="90">
        <f t="shared" si="8"/>
        <v>0</v>
      </c>
      <c r="L37" s="52">
        <f t="shared" si="9"/>
        <v>0</v>
      </c>
    </row>
    <row r="38" spans="1:12" ht="18.75" thickBot="1" x14ac:dyDescent="0.3">
      <c r="A38" s="7" t="s">
        <v>55</v>
      </c>
      <c r="B38" s="97" t="s">
        <v>174</v>
      </c>
      <c r="C38" s="90">
        <f t="shared" si="0"/>
        <v>0</v>
      </c>
      <c r="D38" s="52">
        <f t="shared" si="1"/>
        <v>0</v>
      </c>
      <c r="E38" s="53">
        <f t="shared" si="2"/>
        <v>0</v>
      </c>
      <c r="F38" s="52">
        <f t="shared" si="3"/>
        <v>0</v>
      </c>
      <c r="G38" s="53">
        <f t="shared" si="4"/>
        <v>0</v>
      </c>
      <c r="H38" s="52">
        <f t="shared" si="5"/>
        <v>0</v>
      </c>
      <c r="I38" s="90">
        <f t="shared" si="6"/>
        <v>0</v>
      </c>
      <c r="J38" s="52">
        <f t="shared" si="7"/>
        <v>0</v>
      </c>
      <c r="K38" s="90">
        <f t="shared" si="8"/>
        <v>0</v>
      </c>
      <c r="L38" s="52">
        <f t="shared" si="9"/>
        <v>0</v>
      </c>
    </row>
    <row r="39" spans="1:12" ht="18.75" thickBot="1" x14ac:dyDescent="0.3">
      <c r="A39" s="7" t="s">
        <v>56</v>
      </c>
      <c r="B39" s="97" t="s">
        <v>174</v>
      </c>
      <c r="C39" s="90">
        <f t="shared" si="0"/>
        <v>0</v>
      </c>
      <c r="D39" s="52">
        <f t="shared" si="1"/>
        <v>0</v>
      </c>
      <c r="E39" s="53">
        <f t="shared" si="2"/>
        <v>0</v>
      </c>
      <c r="F39" s="52">
        <f t="shared" si="3"/>
        <v>0</v>
      </c>
      <c r="G39" s="53">
        <f t="shared" si="4"/>
        <v>0</v>
      </c>
      <c r="H39" s="52">
        <f t="shared" si="5"/>
        <v>0</v>
      </c>
      <c r="I39" s="90">
        <f t="shared" si="6"/>
        <v>0</v>
      </c>
      <c r="J39" s="52">
        <f t="shared" si="7"/>
        <v>0</v>
      </c>
      <c r="K39" s="90">
        <f t="shared" si="8"/>
        <v>0</v>
      </c>
      <c r="L39" s="52">
        <f t="shared" si="9"/>
        <v>0</v>
      </c>
    </row>
    <row r="40" spans="1:12" ht="18.75" thickBot="1" x14ac:dyDescent="0.3">
      <c r="A40" s="7" t="s">
        <v>57</v>
      </c>
      <c r="B40" s="97" t="s">
        <v>174</v>
      </c>
      <c r="C40" s="90">
        <f t="shared" si="0"/>
        <v>0</v>
      </c>
      <c r="D40" s="52">
        <f t="shared" si="1"/>
        <v>0</v>
      </c>
      <c r="E40" s="53">
        <f t="shared" si="2"/>
        <v>0</v>
      </c>
      <c r="F40" s="52">
        <f t="shared" si="3"/>
        <v>0</v>
      </c>
      <c r="G40" s="53">
        <f t="shared" si="4"/>
        <v>0</v>
      </c>
      <c r="H40" s="52">
        <f t="shared" si="5"/>
        <v>0</v>
      </c>
      <c r="I40" s="90">
        <f t="shared" si="6"/>
        <v>0</v>
      </c>
      <c r="J40" s="52">
        <f t="shared" si="7"/>
        <v>0</v>
      </c>
      <c r="K40" s="90">
        <f t="shared" si="8"/>
        <v>0</v>
      </c>
      <c r="L40" s="52">
        <f t="shared" si="9"/>
        <v>0</v>
      </c>
    </row>
    <row r="41" spans="1:12" ht="18.75" thickBot="1" x14ac:dyDescent="0.3">
      <c r="A41" s="7" t="s">
        <v>209</v>
      </c>
      <c r="B41" s="97" t="s">
        <v>174</v>
      </c>
      <c r="C41" s="90">
        <f t="shared" ref="C41:C43" si="10">G18</f>
        <v>0</v>
      </c>
      <c r="D41" s="52">
        <f t="shared" ref="D41:D43" si="11">E18</f>
        <v>0</v>
      </c>
      <c r="E41" s="53">
        <f t="shared" si="2"/>
        <v>0</v>
      </c>
      <c r="F41" s="52">
        <f t="shared" si="3"/>
        <v>0</v>
      </c>
      <c r="G41" s="53">
        <f t="shared" si="4"/>
        <v>0</v>
      </c>
      <c r="H41" s="52">
        <f t="shared" si="5"/>
        <v>0</v>
      </c>
      <c r="I41" s="90">
        <f t="shared" si="6"/>
        <v>0</v>
      </c>
      <c r="J41" s="52">
        <f t="shared" si="7"/>
        <v>0</v>
      </c>
      <c r="K41" s="90">
        <f t="shared" si="8"/>
        <v>0</v>
      </c>
      <c r="L41" s="52">
        <f t="shared" si="9"/>
        <v>0</v>
      </c>
    </row>
    <row r="42" spans="1:12" ht="18.75" thickBot="1" x14ac:dyDescent="0.3">
      <c r="A42" s="7" t="s">
        <v>210</v>
      </c>
      <c r="B42" s="97" t="s">
        <v>174</v>
      </c>
      <c r="C42" s="90">
        <f t="shared" si="10"/>
        <v>0</v>
      </c>
      <c r="D42" s="52">
        <f t="shared" si="11"/>
        <v>0</v>
      </c>
      <c r="E42" s="53">
        <f t="shared" si="2"/>
        <v>0</v>
      </c>
      <c r="F42" s="52">
        <f t="shared" si="3"/>
        <v>0</v>
      </c>
      <c r="G42" s="53">
        <f t="shared" si="4"/>
        <v>0</v>
      </c>
      <c r="H42" s="52">
        <f t="shared" si="5"/>
        <v>0</v>
      </c>
      <c r="I42" s="90">
        <f t="shared" si="6"/>
        <v>0</v>
      </c>
      <c r="J42" s="52">
        <f t="shared" si="7"/>
        <v>0</v>
      </c>
      <c r="K42" s="90">
        <f t="shared" si="8"/>
        <v>0</v>
      </c>
      <c r="L42" s="52">
        <f t="shared" si="9"/>
        <v>0</v>
      </c>
    </row>
    <row r="43" spans="1:12" ht="18.75" thickBot="1" x14ac:dyDescent="0.3">
      <c r="A43" s="7" t="s">
        <v>211</v>
      </c>
      <c r="B43" s="97" t="s">
        <v>174</v>
      </c>
      <c r="C43" s="90">
        <f t="shared" si="10"/>
        <v>0</v>
      </c>
      <c r="D43" s="52">
        <f t="shared" si="11"/>
        <v>0</v>
      </c>
      <c r="E43" s="53">
        <f t="shared" si="2"/>
        <v>0</v>
      </c>
      <c r="F43" s="52">
        <f t="shared" si="3"/>
        <v>0</v>
      </c>
      <c r="G43" s="53">
        <f t="shared" si="4"/>
        <v>0</v>
      </c>
      <c r="H43" s="52">
        <f t="shared" si="5"/>
        <v>0</v>
      </c>
      <c r="I43" s="90">
        <f t="shared" si="6"/>
        <v>0</v>
      </c>
      <c r="J43" s="52">
        <f t="shared" si="7"/>
        <v>0</v>
      </c>
      <c r="K43" s="90">
        <f t="shared" si="8"/>
        <v>0</v>
      </c>
      <c r="L43" s="52">
        <f t="shared" si="9"/>
        <v>0</v>
      </c>
    </row>
    <row r="44" spans="1:12" ht="15.75" thickBot="1" x14ac:dyDescent="0.3">
      <c r="A44" s="47" t="s">
        <v>172</v>
      </c>
      <c r="B44" s="51"/>
      <c r="C44" s="92">
        <f t="shared" ref="C44:L44" si="12">SUM(C29:C43)</f>
        <v>0</v>
      </c>
      <c r="D44" s="54">
        <f t="shared" si="12"/>
        <v>0</v>
      </c>
      <c r="E44" s="55">
        <f t="shared" si="12"/>
        <v>0</v>
      </c>
      <c r="F44" s="54">
        <f t="shared" si="12"/>
        <v>0</v>
      </c>
      <c r="G44" s="55">
        <f t="shared" si="12"/>
        <v>0</v>
      </c>
      <c r="H44" s="54">
        <f t="shared" si="12"/>
        <v>0</v>
      </c>
      <c r="I44" s="92">
        <f t="shared" si="12"/>
        <v>0</v>
      </c>
      <c r="J44" s="54">
        <f t="shared" si="12"/>
        <v>0</v>
      </c>
      <c r="K44" s="92">
        <f t="shared" si="12"/>
        <v>0</v>
      </c>
      <c r="L44" s="54">
        <f t="shared" si="12"/>
        <v>0</v>
      </c>
    </row>
    <row r="47" spans="1:12" ht="15.75" thickBot="1" x14ac:dyDescent="0.3">
      <c r="A47" s="119" t="s">
        <v>208</v>
      </c>
      <c r="B47" s="119"/>
      <c r="C47" s="119"/>
      <c r="D47" s="119"/>
    </row>
    <row r="48" spans="1:12" ht="27" thickTop="1" thickBot="1" x14ac:dyDescent="0.3">
      <c r="A48" s="102" t="s">
        <v>195</v>
      </c>
      <c r="B48" s="103" t="s">
        <v>196</v>
      </c>
    </row>
    <row r="49" spans="1:2" ht="26.25" thickBot="1" x14ac:dyDescent="0.3">
      <c r="A49" s="104" t="s">
        <v>197</v>
      </c>
      <c r="B49" s="105" t="s">
        <v>198</v>
      </c>
    </row>
    <row r="50" spans="1:2" ht="26.25" thickBot="1" x14ac:dyDescent="0.3">
      <c r="A50" s="104" t="s">
        <v>199</v>
      </c>
      <c r="B50" s="105">
        <v>25</v>
      </c>
    </row>
    <row r="51" spans="1:2" ht="26.25" thickBot="1" x14ac:dyDescent="0.3">
      <c r="A51" s="104" t="s">
        <v>200</v>
      </c>
      <c r="B51" s="105">
        <v>25</v>
      </c>
    </row>
    <row r="52" spans="1:2" ht="26.25" thickBot="1" x14ac:dyDescent="0.3">
      <c r="A52" s="104" t="s">
        <v>201</v>
      </c>
      <c r="B52" s="105">
        <v>25</v>
      </c>
    </row>
    <row r="53" spans="1:2" ht="26.25" thickBot="1" x14ac:dyDescent="0.3">
      <c r="A53" s="104" t="s">
        <v>202</v>
      </c>
      <c r="B53" s="105">
        <v>25</v>
      </c>
    </row>
    <row r="54" spans="1:2" ht="15.75" thickBot="1" x14ac:dyDescent="0.3">
      <c r="A54" s="106" t="s">
        <v>20</v>
      </c>
      <c r="B54" s="107">
        <v>1</v>
      </c>
    </row>
  </sheetData>
  <sheetProtection password="EF9A" sheet="1" objects="1" scenarios="1"/>
  <mergeCells count="3">
    <mergeCell ref="A1:G1"/>
    <mergeCell ref="A25:L25"/>
    <mergeCell ref="A47:D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H5" sqref="H5"/>
    </sheetView>
  </sheetViews>
  <sheetFormatPr defaultRowHeight="15" x14ac:dyDescent="0.25"/>
  <cols>
    <col min="1" max="1" width="15.42578125" bestFit="1" customWidth="1"/>
    <col min="2" max="2" width="12.85546875" style="13" customWidth="1"/>
    <col min="3" max="3" width="12.85546875" customWidth="1"/>
    <col min="4" max="4" width="13.140625" customWidth="1"/>
    <col min="5" max="5" width="16.28515625" customWidth="1"/>
    <col min="6" max="6" width="13.85546875" customWidth="1"/>
    <col min="7" max="7" width="16.42578125" customWidth="1"/>
    <col min="8" max="8" width="14.140625" customWidth="1"/>
    <col min="9" max="9" width="15.7109375" customWidth="1"/>
    <col min="10" max="10" width="13.85546875" customWidth="1"/>
    <col min="11" max="12" width="16" customWidth="1"/>
  </cols>
  <sheetData>
    <row r="1" spans="1:12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2" ht="16.5" thickTop="1" thickBot="1" x14ac:dyDescent="0.3"/>
    <row r="3" spans="1:12" ht="15.75" thickBot="1" x14ac:dyDescent="0.3">
      <c r="A3" s="1" t="s">
        <v>58</v>
      </c>
      <c r="B3" s="21"/>
      <c r="C3" s="2"/>
      <c r="D3" s="2"/>
      <c r="E3" s="2"/>
      <c r="F3" s="2"/>
      <c r="G3" s="2"/>
    </row>
    <row r="4" spans="1:12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2" ht="32.25" thickBot="1" x14ac:dyDescent="0.3">
      <c r="A5" s="10" t="s">
        <v>1</v>
      </c>
      <c r="B5" s="30" t="s">
        <v>45</v>
      </c>
      <c r="C5" s="27" t="s">
        <v>3</v>
      </c>
      <c r="D5" s="27" t="s">
        <v>4</v>
      </c>
      <c r="E5" s="28" t="s">
        <v>5</v>
      </c>
      <c r="F5" s="28" t="s">
        <v>6</v>
      </c>
      <c r="G5" s="28" t="s">
        <v>7</v>
      </c>
    </row>
    <row r="6" spans="1:12" ht="15.75" thickBot="1" x14ac:dyDescent="0.3">
      <c r="A6" s="7" t="s">
        <v>59</v>
      </c>
      <c r="B6" s="31">
        <v>100</v>
      </c>
      <c r="C6" s="2" t="s">
        <v>23</v>
      </c>
      <c r="D6" s="2" t="s">
        <v>10</v>
      </c>
      <c r="E6" s="125"/>
      <c r="F6" s="126"/>
      <c r="G6" s="127"/>
    </row>
    <row r="7" spans="1:12" ht="15.75" thickBot="1" x14ac:dyDescent="0.3">
      <c r="A7" s="7" t="s">
        <v>60</v>
      </c>
      <c r="B7" s="17">
        <v>65.86</v>
      </c>
      <c r="C7" s="9" t="s">
        <v>23</v>
      </c>
      <c r="D7" s="9" t="s">
        <v>10</v>
      </c>
      <c r="E7" s="108"/>
      <c r="F7" s="109"/>
      <c r="G7" s="110"/>
    </row>
    <row r="8" spans="1:12" ht="15.75" thickBot="1" x14ac:dyDescent="0.3">
      <c r="A8" s="7" t="s">
        <v>61</v>
      </c>
      <c r="B8" s="17">
        <v>52.5</v>
      </c>
      <c r="C8" s="9" t="s">
        <v>23</v>
      </c>
      <c r="D8" s="9" t="s">
        <v>10</v>
      </c>
      <c r="E8" s="108"/>
      <c r="F8" s="109"/>
      <c r="G8" s="110"/>
    </row>
    <row r="9" spans="1:12" ht="15.75" thickBot="1" x14ac:dyDescent="0.3">
      <c r="A9" s="7" t="s">
        <v>62</v>
      </c>
      <c r="B9" s="17">
        <v>50</v>
      </c>
      <c r="C9" s="9" t="s">
        <v>23</v>
      </c>
      <c r="D9" s="9" t="s">
        <v>10</v>
      </c>
      <c r="E9" s="108"/>
      <c r="F9" s="109"/>
      <c r="G9" s="110"/>
    </row>
    <row r="10" spans="1:12" ht="15.75" thickBot="1" x14ac:dyDescent="0.3">
      <c r="A10" s="20" t="s">
        <v>20</v>
      </c>
      <c r="B10" s="22"/>
      <c r="C10" s="12"/>
      <c r="D10" s="12"/>
      <c r="E10" s="12"/>
      <c r="F10" s="12"/>
      <c r="G10" s="14">
        <v>665000</v>
      </c>
    </row>
    <row r="14" spans="1:12" ht="15.75" thickBot="1" x14ac:dyDescent="0.3">
      <c r="A14" s="116" t="s">
        <v>207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00"/>
      <c r="L14" s="100"/>
    </row>
    <row r="15" spans="1:12" ht="16.5" thickTop="1" thickBot="1" x14ac:dyDescent="0.3"/>
    <row r="16" spans="1:12" ht="15.75" thickBot="1" x14ac:dyDescent="0.3">
      <c r="A16" s="43" t="s">
        <v>58</v>
      </c>
      <c r="B16" s="44"/>
      <c r="C16" s="44"/>
      <c r="D16" s="44"/>
      <c r="E16" s="98">
        <v>0.66500000000000004</v>
      </c>
      <c r="F16" s="98">
        <v>0.66500000000000004</v>
      </c>
      <c r="G16" s="98">
        <v>0.15</v>
      </c>
      <c r="H16" s="98">
        <v>0.15</v>
      </c>
      <c r="I16" s="98">
        <v>0.185</v>
      </c>
      <c r="J16" s="98">
        <v>0.185</v>
      </c>
    </row>
    <row r="17" spans="1:10" ht="15.75" thickBot="1" x14ac:dyDescent="0.3">
      <c r="A17" s="47" t="s">
        <v>159</v>
      </c>
      <c r="B17" s="48" t="s">
        <v>160</v>
      </c>
      <c r="C17" s="49" t="s">
        <v>161</v>
      </c>
      <c r="D17" s="50" t="s">
        <v>162</v>
      </c>
      <c r="E17" s="49" t="s">
        <v>163</v>
      </c>
      <c r="F17" s="50" t="s">
        <v>164</v>
      </c>
      <c r="G17" s="49" t="s">
        <v>167</v>
      </c>
      <c r="H17" s="50" t="s">
        <v>168</v>
      </c>
      <c r="I17" s="49" t="s">
        <v>169</v>
      </c>
      <c r="J17" s="50" t="s">
        <v>170</v>
      </c>
    </row>
    <row r="18" spans="1:10" ht="18.75" thickBot="1" x14ac:dyDescent="0.3">
      <c r="A18" s="7" t="s">
        <v>59</v>
      </c>
      <c r="B18" s="97" t="s">
        <v>192</v>
      </c>
      <c r="C18" s="90">
        <f>G6</f>
        <v>0</v>
      </c>
      <c r="D18" s="52">
        <f>E6</f>
        <v>0</v>
      </c>
      <c r="E18" s="53">
        <f>0.665*C18</f>
        <v>0</v>
      </c>
      <c r="F18" s="52">
        <f>0.665*D18</f>
        <v>0</v>
      </c>
      <c r="G18" s="90">
        <f>0.15*C18</f>
        <v>0</v>
      </c>
      <c r="H18" s="52">
        <f>0.15*D18</f>
        <v>0</v>
      </c>
      <c r="I18" s="90">
        <f>0.185*C18</f>
        <v>0</v>
      </c>
      <c r="J18" s="52">
        <f>0.185*D18</f>
        <v>0</v>
      </c>
    </row>
    <row r="19" spans="1:10" ht="18.75" thickBot="1" x14ac:dyDescent="0.3">
      <c r="A19" s="7" t="s">
        <v>60</v>
      </c>
      <c r="B19" s="97" t="s">
        <v>192</v>
      </c>
      <c r="C19" s="90">
        <f t="shared" ref="C19:C21" si="0">G7</f>
        <v>0</v>
      </c>
      <c r="D19" s="52">
        <f t="shared" ref="D19:D21" si="1">E7</f>
        <v>0</v>
      </c>
      <c r="E19" s="53">
        <f t="shared" ref="E19:E21" si="2">0.665*C19</f>
        <v>0</v>
      </c>
      <c r="F19" s="52">
        <f t="shared" ref="F19:F21" si="3">0.665*D19</f>
        <v>0</v>
      </c>
      <c r="G19" s="90">
        <f t="shared" ref="G19:G21" si="4">0.15*C19</f>
        <v>0</v>
      </c>
      <c r="H19" s="52">
        <f t="shared" ref="H19:H21" si="5">0.15*D19</f>
        <v>0</v>
      </c>
      <c r="I19" s="90">
        <f t="shared" ref="I19:I21" si="6">0.185*C19</f>
        <v>0</v>
      </c>
      <c r="J19" s="52">
        <f t="shared" ref="J19:J21" si="7">0.185*D19</f>
        <v>0</v>
      </c>
    </row>
    <row r="20" spans="1:10" ht="18.75" thickBot="1" x14ac:dyDescent="0.3">
      <c r="A20" s="7" t="s">
        <v>61</v>
      </c>
      <c r="B20" s="97" t="s">
        <v>192</v>
      </c>
      <c r="C20" s="90">
        <f t="shared" si="0"/>
        <v>0</v>
      </c>
      <c r="D20" s="52">
        <f t="shared" si="1"/>
        <v>0</v>
      </c>
      <c r="E20" s="53">
        <f t="shared" si="2"/>
        <v>0</v>
      </c>
      <c r="F20" s="52">
        <f t="shared" si="3"/>
        <v>0</v>
      </c>
      <c r="G20" s="90">
        <f t="shared" si="4"/>
        <v>0</v>
      </c>
      <c r="H20" s="52">
        <f t="shared" si="5"/>
        <v>0</v>
      </c>
      <c r="I20" s="90">
        <f t="shared" si="6"/>
        <v>0</v>
      </c>
      <c r="J20" s="52">
        <f t="shared" si="7"/>
        <v>0</v>
      </c>
    </row>
    <row r="21" spans="1:10" ht="18.75" thickBot="1" x14ac:dyDescent="0.3">
      <c r="A21" s="7" t="s">
        <v>62</v>
      </c>
      <c r="B21" s="97" t="s">
        <v>192</v>
      </c>
      <c r="C21" s="90">
        <f t="shared" si="0"/>
        <v>0</v>
      </c>
      <c r="D21" s="52">
        <f t="shared" si="1"/>
        <v>0</v>
      </c>
      <c r="E21" s="53">
        <f t="shared" si="2"/>
        <v>0</v>
      </c>
      <c r="F21" s="52">
        <f t="shared" si="3"/>
        <v>0</v>
      </c>
      <c r="G21" s="90">
        <f t="shared" si="4"/>
        <v>0</v>
      </c>
      <c r="H21" s="52">
        <f t="shared" si="5"/>
        <v>0</v>
      </c>
      <c r="I21" s="90">
        <f t="shared" si="6"/>
        <v>0</v>
      </c>
      <c r="J21" s="52">
        <f t="shared" si="7"/>
        <v>0</v>
      </c>
    </row>
    <row r="22" spans="1:10" ht="15.75" thickBot="1" x14ac:dyDescent="0.3">
      <c r="A22" s="47" t="s">
        <v>172</v>
      </c>
      <c r="B22" s="51"/>
      <c r="C22" s="92">
        <f>SUM(C18:C21)</f>
        <v>0</v>
      </c>
      <c r="D22" s="54">
        <f>SUM(D18:D21)</f>
        <v>0</v>
      </c>
      <c r="E22" s="55">
        <f t="shared" ref="E22:J22" si="8">SUM(E18:E21)</f>
        <v>0</v>
      </c>
      <c r="F22" s="54">
        <f t="shared" si="8"/>
        <v>0</v>
      </c>
      <c r="G22" s="92">
        <f t="shared" si="8"/>
        <v>0</v>
      </c>
      <c r="H22" s="54">
        <f t="shared" si="8"/>
        <v>0</v>
      </c>
      <c r="I22" s="92">
        <f t="shared" si="8"/>
        <v>0</v>
      </c>
      <c r="J22" s="54">
        <f t="shared" si="8"/>
        <v>0</v>
      </c>
    </row>
    <row r="25" spans="1:10" ht="15.75" thickBot="1" x14ac:dyDescent="0.3">
      <c r="A25" s="119" t="s">
        <v>208</v>
      </c>
      <c r="B25" s="119"/>
      <c r="C25" s="119"/>
      <c r="D25" s="119"/>
    </row>
    <row r="26" spans="1:10" ht="39.75" thickTop="1" thickBot="1" x14ac:dyDescent="0.3">
      <c r="A26" s="102" t="s">
        <v>195</v>
      </c>
      <c r="B26" s="103" t="s">
        <v>196</v>
      </c>
    </row>
    <row r="27" spans="1:10" ht="15.75" thickBot="1" x14ac:dyDescent="0.3">
      <c r="A27" s="104" t="s">
        <v>197</v>
      </c>
      <c r="B27" s="105" t="s">
        <v>198</v>
      </c>
    </row>
    <row r="28" spans="1:10" ht="15.75" thickBot="1" x14ac:dyDescent="0.3">
      <c r="A28" s="104" t="s">
        <v>199</v>
      </c>
      <c r="B28" s="105">
        <v>50</v>
      </c>
    </row>
    <row r="29" spans="1:10" ht="15.75" thickBot="1" x14ac:dyDescent="0.3">
      <c r="A29" s="104" t="s">
        <v>200</v>
      </c>
      <c r="B29" s="105">
        <v>40</v>
      </c>
    </row>
    <row r="30" spans="1:10" ht="15.75" thickBot="1" x14ac:dyDescent="0.3">
      <c r="A30" s="104" t="s">
        <v>201</v>
      </c>
      <c r="B30" s="105">
        <v>10</v>
      </c>
    </row>
    <row r="31" spans="1:10" ht="15.75" thickBot="1" x14ac:dyDescent="0.3">
      <c r="A31" s="104" t="s">
        <v>202</v>
      </c>
      <c r="B31" s="105"/>
    </row>
    <row r="32" spans="1:10" ht="15.75" thickBot="1" x14ac:dyDescent="0.3">
      <c r="A32" s="106" t="s">
        <v>20</v>
      </c>
      <c r="B32" s="107">
        <v>1</v>
      </c>
    </row>
  </sheetData>
  <sheetProtection password="EF9A" sheet="1" objects="1" scenarios="1"/>
  <mergeCells count="3">
    <mergeCell ref="A1:G1"/>
    <mergeCell ref="A14:J14"/>
    <mergeCell ref="A25:D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E6" sqref="E6:G12"/>
    </sheetView>
  </sheetViews>
  <sheetFormatPr defaultRowHeight="15" x14ac:dyDescent="0.25"/>
  <cols>
    <col min="1" max="1" width="23" bestFit="1" customWidth="1"/>
    <col min="2" max="2" width="15.140625" style="13" customWidth="1"/>
    <col min="3" max="3" width="16.140625" customWidth="1"/>
    <col min="4" max="4" width="17" customWidth="1"/>
    <col min="5" max="5" width="17.42578125" customWidth="1"/>
    <col min="6" max="6" width="16.42578125" customWidth="1"/>
    <col min="7" max="7" width="17.85546875" customWidth="1"/>
    <col min="8" max="8" width="17.28515625" customWidth="1"/>
    <col min="9" max="9" width="18" customWidth="1"/>
    <col min="10" max="10" width="16.85546875" customWidth="1"/>
    <col min="11" max="11" width="18" customWidth="1"/>
    <col min="12" max="12" width="16.425781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63</v>
      </c>
      <c r="B3" s="21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</row>
    <row r="6" spans="1:7" ht="16.5" thickTop="1" thickBot="1" x14ac:dyDescent="0.3">
      <c r="A6" s="7" t="s">
        <v>64</v>
      </c>
      <c r="B6" s="17">
        <v>100</v>
      </c>
      <c r="C6" s="9" t="s">
        <v>23</v>
      </c>
      <c r="D6" s="9" t="s">
        <v>10</v>
      </c>
      <c r="E6" s="108"/>
      <c r="F6" s="109"/>
      <c r="G6" s="110"/>
    </row>
    <row r="7" spans="1:7" ht="15.75" thickBot="1" x14ac:dyDescent="0.3">
      <c r="A7" s="7" t="s">
        <v>65</v>
      </c>
      <c r="B7" s="17">
        <v>96.72</v>
      </c>
      <c r="C7" s="9" t="s">
        <v>23</v>
      </c>
      <c r="D7" s="9" t="s">
        <v>10</v>
      </c>
      <c r="E7" s="108"/>
      <c r="F7" s="109"/>
      <c r="G7" s="110"/>
    </row>
    <row r="8" spans="1:7" ht="15.75" thickBot="1" x14ac:dyDescent="0.3">
      <c r="A8" s="7" t="s">
        <v>66</v>
      </c>
      <c r="B8" s="17">
        <v>71.31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67</v>
      </c>
      <c r="B9" s="17">
        <v>54.1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7" t="s">
        <v>68</v>
      </c>
      <c r="B10" s="17">
        <v>52.46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69</v>
      </c>
      <c r="B11" s="17">
        <v>52.46</v>
      </c>
      <c r="C11" s="9" t="s">
        <v>23</v>
      </c>
      <c r="D11" s="9" t="s">
        <v>10</v>
      </c>
      <c r="E11" s="108"/>
      <c r="F11" s="109"/>
      <c r="G11" s="110"/>
    </row>
    <row r="12" spans="1:7" ht="15.75" thickBot="1" x14ac:dyDescent="0.3">
      <c r="A12" s="7" t="s">
        <v>70</v>
      </c>
      <c r="B12" s="17">
        <v>50</v>
      </c>
      <c r="C12" s="9" t="s">
        <v>23</v>
      </c>
      <c r="D12" s="9" t="s">
        <v>10</v>
      </c>
      <c r="E12" s="108"/>
      <c r="F12" s="109"/>
      <c r="G12" s="110"/>
    </row>
    <row r="13" spans="1:7" ht="15.75" thickBot="1" x14ac:dyDescent="0.3">
      <c r="A13" s="20" t="s">
        <v>20</v>
      </c>
      <c r="B13" s="22"/>
      <c r="C13" s="12"/>
      <c r="D13" s="12"/>
      <c r="E13" s="12"/>
      <c r="F13" s="12"/>
      <c r="G13" s="14">
        <v>617500</v>
      </c>
    </row>
    <row r="17" spans="1:12" ht="15.75" thickBot="1" x14ac:dyDescent="0.3">
      <c r="A17" s="116" t="s">
        <v>207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00"/>
      <c r="L17" s="100"/>
    </row>
    <row r="18" spans="1:12" ht="16.5" thickTop="1" thickBot="1" x14ac:dyDescent="0.3"/>
    <row r="19" spans="1:12" ht="15.75" thickBot="1" x14ac:dyDescent="0.3">
      <c r="A19" s="43" t="s">
        <v>63</v>
      </c>
      <c r="B19" s="44"/>
      <c r="C19" s="101"/>
      <c r="D19" s="101"/>
      <c r="E19" s="98">
        <v>0.45</v>
      </c>
      <c r="F19" s="98">
        <v>0.45</v>
      </c>
      <c r="G19" s="98">
        <v>0.3</v>
      </c>
      <c r="H19" s="98">
        <v>0.3</v>
      </c>
      <c r="I19" s="98">
        <v>0.25</v>
      </c>
      <c r="J19" s="98">
        <v>0.25</v>
      </c>
    </row>
    <row r="20" spans="1:12" ht="15.75" thickBot="1" x14ac:dyDescent="0.3">
      <c r="A20" s="47" t="s">
        <v>159</v>
      </c>
      <c r="B20" s="48" t="s">
        <v>160</v>
      </c>
      <c r="C20" s="49" t="s">
        <v>161</v>
      </c>
      <c r="D20" s="50" t="s">
        <v>162</v>
      </c>
      <c r="E20" s="49" t="s">
        <v>163</v>
      </c>
      <c r="F20" s="50" t="s">
        <v>164</v>
      </c>
      <c r="G20" s="49" t="s">
        <v>165</v>
      </c>
      <c r="H20" s="50" t="s">
        <v>166</v>
      </c>
      <c r="I20" s="49" t="s">
        <v>167</v>
      </c>
      <c r="J20" s="50" t="s">
        <v>168</v>
      </c>
    </row>
    <row r="21" spans="1:12" ht="18.75" thickBot="1" x14ac:dyDescent="0.3">
      <c r="A21" s="7" t="s">
        <v>64</v>
      </c>
      <c r="B21" s="97" t="s">
        <v>193</v>
      </c>
      <c r="C21" s="90">
        <f>G6</f>
        <v>0</v>
      </c>
      <c r="D21" s="52">
        <f>E6</f>
        <v>0</v>
      </c>
      <c r="E21" s="53">
        <f>0.45*C21</f>
        <v>0</v>
      </c>
      <c r="F21" s="52">
        <f>0.45*D21</f>
        <v>0</v>
      </c>
      <c r="G21" s="53">
        <f>0.3*C21</f>
        <v>0</v>
      </c>
      <c r="H21" s="52">
        <f>0.3*D21</f>
        <v>0</v>
      </c>
      <c r="I21" s="90">
        <f>0.25*C21</f>
        <v>0</v>
      </c>
      <c r="J21" s="52">
        <f>0.25*D21</f>
        <v>0</v>
      </c>
    </row>
    <row r="22" spans="1:12" ht="18.75" thickBot="1" x14ac:dyDescent="0.3">
      <c r="A22" s="7" t="s">
        <v>65</v>
      </c>
      <c r="B22" s="97" t="s">
        <v>193</v>
      </c>
      <c r="C22" s="90">
        <f t="shared" ref="C22:C27" si="0">G7</f>
        <v>0</v>
      </c>
      <c r="D22" s="52">
        <f t="shared" ref="D22:D27" si="1">E7</f>
        <v>0</v>
      </c>
      <c r="E22" s="53">
        <f t="shared" ref="E22:E27" si="2">0.45*C22</f>
        <v>0</v>
      </c>
      <c r="F22" s="52">
        <f t="shared" ref="F22:F27" si="3">0.45*D22</f>
        <v>0</v>
      </c>
      <c r="G22" s="53">
        <f t="shared" ref="G22:G27" si="4">0.3*C22</f>
        <v>0</v>
      </c>
      <c r="H22" s="52">
        <f t="shared" ref="H22:H27" si="5">0.3*D22</f>
        <v>0</v>
      </c>
      <c r="I22" s="90">
        <f t="shared" ref="I22:I27" si="6">0.25*C22</f>
        <v>0</v>
      </c>
      <c r="J22" s="52">
        <f t="shared" ref="J22:J27" si="7">0.25*D22</f>
        <v>0</v>
      </c>
    </row>
    <row r="23" spans="1:12" ht="18.75" thickBot="1" x14ac:dyDescent="0.3">
      <c r="A23" s="7" t="s">
        <v>66</v>
      </c>
      <c r="B23" s="97" t="s">
        <v>193</v>
      </c>
      <c r="C23" s="90">
        <f t="shared" si="0"/>
        <v>0</v>
      </c>
      <c r="D23" s="52">
        <f t="shared" si="1"/>
        <v>0</v>
      </c>
      <c r="E23" s="53">
        <f t="shared" si="2"/>
        <v>0</v>
      </c>
      <c r="F23" s="52">
        <f t="shared" si="3"/>
        <v>0</v>
      </c>
      <c r="G23" s="53">
        <f t="shared" si="4"/>
        <v>0</v>
      </c>
      <c r="H23" s="52">
        <f t="shared" si="5"/>
        <v>0</v>
      </c>
      <c r="I23" s="90">
        <f t="shared" si="6"/>
        <v>0</v>
      </c>
      <c r="J23" s="52">
        <f t="shared" si="7"/>
        <v>0</v>
      </c>
    </row>
    <row r="24" spans="1:12" ht="18.75" thickBot="1" x14ac:dyDescent="0.3">
      <c r="A24" s="7" t="s">
        <v>67</v>
      </c>
      <c r="B24" s="97" t="s">
        <v>193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53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</row>
    <row r="25" spans="1:12" ht="18.75" thickBot="1" x14ac:dyDescent="0.3">
      <c r="A25" s="7" t="s">
        <v>68</v>
      </c>
      <c r="B25" s="97" t="s">
        <v>193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53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</row>
    <row r="26" spans="1:12" ht="18.75" thickBot="1" x14ac:dyDescent="0.3">
      <c r="A26" s="7" t="s">
        <v>69</v>
      </c>
      <c r="B26" s="97" t="s">
        <v>193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</row>
    <row r="27" spans="1:12" ht="18.75" thickBot="1" x14ac:dyDescent="0.3">
      <c r="A27" s="7" t="s">
        <v>70</v>
      </c>
      <c r="B27" s="97" t="s">
        <v>193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</row>
    <row r="28" spans="1:12" ht="15.75" thickBot="1" x14ac:dyDescent="0.3">
      <c r="A28" s="47" t="s">
        <v>172</v>
      </c>
      <c r="B28" s="51"/>
      <c r="C28" s="92">
        <f>SUM(C21:C27)</f>
        <v>0</v>
      </c>
      <c r="D28" s="54">
        <f>SUM(D21:D27)</f>
        <v>0</v>
      </c>
      <c r="E28" s="55">
        <f t="shared" ref="E28:J28" si="8">SUM(E21:E27)</f>
        <v>0</v>
      </c>
      <c r="F28" s="54">
        <f t="shared" si="8"/>
        <v>0</v>
      </c>
      <c r="G28" s="55">
        <f t="shared" si="8"/>
        <v>0</v>
      </c>
      <c r="H28" s="54">
        <f t="shared" si="8"/>
        <v>0</v>
      </c>
      <c r="I28" s="92">
        <f t="shared" si="8"/>
        <v>0</v>
      </c>
      <c r="J28" s="54">
        <f t="shared" si="8"/>
        <v>0</v>
      </c>
    </row>
    <row r="31" spans="1:12" ht="15.75" thickBot="1" x14ac:dyDescent="0.3">
      <c r="A31" s="123" t="s">
        <v>208</v>
      </c>
      <c r="B31" s="124"/>
      <c r="C31" s="124"/>
      <c r="D31" s="124"/>
      <c r="E31" s="124"/>
    </row>
    <row r="32" spans="1:12" ht="27" thickTop="1" thickBot="1" x14ac:dyDescent="0.3">
      <c r="A32" s="106" t="s">
        <v>195</v>
      </c>
      <c r="B32" s="114" t="s">
        <v>196</v>
      </c>
      <c r="D32" s="106" t="s">
        <v>195</v>
      </c>
      <c r="E32" s="114" t="s">
        <v>196</v>
      </c>
    </row>
    <row r="33" spans="1:5" ht="15.75" thickBot="1" x14ac:dyDescent="0.3">
      <c r="A33" s="104" t="s">
        <v>203</v>
      </c>
      <c r="B33" s="105">
        <v>0</v>
      </c>
      <c r="D33" s="104" t="s">
        <v>197</v>
      </c>
      <c r="E33" s="105">
        <v>0</v>
      </c>
    </row>
    <row r="34" spans="1:5" ht="15.75" thickBot="1" x14ac:dyDescent="0.3">
      <c r="A34" s="104" t="s">
        <v>199</v>
      </c>
      <c r="B34" s="105">
        <v>10</v>
      </c>
      <c r="D34" s="104" t="s">
        <v>199</v>
      </c>
      <c r="E34" s="105">
        <v>40</v>
      </c>
    </row>
    <row r="35" spans="1:5" ht="15.75" thickBot="1" x14ac:dyDescent="0.3">
      <c r="A35" s="104" t="s">
        <v>200</v>
      </c>
      <c r="B35" s="105">
        <v>20</v>
      </c>
      <c r="D35" s="104" t="s">
        <v>200</v>
      </c>
      <c r="E35" s="105">
        <v>25</v>
      </c>
    </row>
    <row r="36" spans="1:5" ht="15.75" thickBot="1" x14ac:dyDescent="0.3">
      <c r="A36" s="104" t="s">
        <v>201</v>
      </c>
      <c r="B36" s="105">
        <v>30</v>
      </c>
      <c r="D36" s="104" t="s">
        <v>201</v>
      </c>
      <c r="E36" s="105">
        <v>35</v>
      </c>
    </row>
    <row r="37" spans="1:5" ht="15.75" thickBot="1" x14ac:dyDescent="0.3">
      <c r="A37" s="104" t="s">
        <v>202</v>
      </c>
      <c r="B37" s="105">
        <v>40</v>
      </c>
      <c r="D37" s="104" t="s">
        <v>202</v>
      </c>
      <c r="E37" s="105">
        <v>0</v>
      </c>
    </row>
    <row r="38" spans="1:5" ht="15.75" thickBot="1" x14ac:dyDescent="0.3">
      <c r="A38" s="106" t="s">
        <v>20</v>
      </c>
      <c r="B38" s="107">
        <v>1</v>
      </c>
      <c r="D38" s="106" t="s">
        <v>20</v>
      </c>
      <c r="E38" s="107">
        <v>1</v>
      </c>
    </row>
    <row r="39" spans="1:5" ht="25.5" customHeight="1" x14ac:dyDescent="0.25">
      <c r="A39" s="120" t="s">
        <v>204</v>
      </c>
      <c r="B39" s="121"/>
      <c r="D39" s="122" t="s">
        <v>205</v>
      </c>
      <c r="E39" s="122"/>
    </row>
  </sheetData>
  <sheetProtection password="EF9A" sheet="1" objects="1" scenarios="1"/>
  <mergeCells count="5">
    <mergeCell ref="A1:G1"/>
    <mergeCell ref="A17:J17"/>
    <mergeCell ref="A39:B39"/>
    <mergeCell ref="D39:E39"/>
    <mergeCell ref="A31:E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J12" sqref="J12"/>
    </sheetView>
  </sheetViews>
  <sheetFormatPr defaultRowHeight="15" x14ac:dyDescent="0.25"/>
  <cols>
    <col min="1" max="1" width="15" customWidth="1"/>
    <col min="2" max="2" width="11.140625" style="13" customWidth="1"/>
    <col min="3" max="3" width="15.140625" customWidth="1"/>
    <col min="4" max="4" width="15.7109375" customWidth="1"/>
    <col min="5" max="5" width="17.7109375" customWidth="1"/>
    <col min="6" max="6" width="16.7109375" customWidth="1"/>
    <col min="7" max="7" width="15.7109375" customWidth="1"/>
    <col min="8" max="8" width="16.7109375" customWidth="1"/>
    <col min="9" max="9" width="17.28515625" customWidth="1"/>
    <col min="10" max="10" width="15" customWidth="1"/>
    <col min="11" max="11" width="16" customWidth="1"/>
    <col min="12" max="12" width="14.285156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71</v>
      </c>
      <c r="B3" s="15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7" ht="16.5" thickTop="1" thickBot="1" x14ac:dyDescent="0.3">
      <c r="A6" s="7" t="s">
        <v>73</v>
      </c>
      <c r="B6" s="17">
        <v>100</v>
      </c>
      <c r="C6" s="9" t="s">
        <v>23</v>
      </c>
      <c r="D6" s="9" t="s">
        <v>10</v>
      </c>
      <c r="E6" s="108"/>
      <c r="F6" s="109"/>
      <c r="G6" s="110"/>
    </row>
    <row r="7" spans="1:7" ht="15.75" thickBot="1" x14ac:dyDescent="0.3">
      <c r="A7" s="7" t="s">
        <v>74</v>
      </c>
      <c r="B7" s="17">
        <v>71.180000000000007</v>
      </c>
      <c r="C7" s="9" t="s">
        <v>23</v>
      </c>
      <c r="D7" s="9" t="s">
        <v>10</v>
      </c>
      <c r="E7" s="108"/>
      <c r="F7" s="109"/>
      <c r="G7" s="110"/>
    </row>
    <row r="8" spans="1:7" ht="15.75" thickBot="1" x14ac:dyDescent="0.3">
      <c r="A8" s="7" t="s">
        <v>75</v>
      </c>
      <c r="B8" s="17">
        <v>69.67</v>
      </c>
      <c r="C8" s="9" t="s">
        <v>23</v>
      </c>
      <c r="D8" s="9" t="s">
        <v>10</v>
      </c>
      <c r="E8" s="108"/>
      <c r="F8" s="109"/>
      <c r="G8" s="110"/>
    </row>
    <row r="9" spans="1:7" ht="15.75" thickBot="1" x14ac:dyDescent="0.3">
      <c r="A9" s="7" t="s">
        <v>76</v>
      </c>
      <c r="B9" s="17">
        <v>62.16</v>
      </c>
      <c r="C9" s="9" t="s">
        <v>23</v>
      </c>
      <c r="D9" s="9" t="s">
        <v>10</v>
      </c>
      <c r="E9" s="108"/>
      <c r="F9" s="109"/>
      <c r="G9" s="110"/>
    </row>
    <row r="10" spans="1:7" ht="15.75" thickBot="1" x14ac:dyDescent="0.3">
      <c r="A10" s="7" t="s">
        <v>77</v>
      </c>
      <c r="B10" s="17">
        <v>51.63</v>
      </c>
      <c r="C10" s="9" t="s">
        <v>23</v>
      </c>
      <c r="D10" s="9" t="s">
        <v>10</v>
      </c>
      <c r="E10" s="108"/>
      <c r="F10" s="109"/>
      <c r="G10" s="110"/>
    </row>
    <row r="11" spans="1:7" ht="15.75" thickBot="1" x14ac:dyDescent="0.3">
      <c r="A11" s="7" t="s">
        <v>78</v>
      </c>
      <c r="B11" s="17">
        <v>50.25</v>
      </c>
      <c r="C11" s="9" t="s">
        <v>23</v>
      </c>
      <c r="D11" s="9" t="s">
        <v>79</v>
      </c>
      <c r="E11" s="108"/>
      <c r="F11" s="109"/>
      <c r="G11" s="110"/>
    </row>
    <row r="12" spans="1:7" ht="15.75" thickBot="1" x14ac:dyDescent="0.3">
      <c r="A12" s="7" t="s">
        <v>80</v>
      </c>
      <c r="B12" s="17">
        <v>50</v>
      </c>
      <c r="C12" s="9" t="s">
        <v>23</v>
      </c>
      <c r="D12" s="9" t="s">
        <v>10</v>
      </c>
      <c r="E12" s="108"/>
      <c r="F12" s="109"/>
      <c r="G12" s="110"/>
    </row>
    <row r="13" spans="1:7" ht="15.75" thickBot="1" x14ac:dyDescent="0.3">
      <c r="A13" s="20" t="s">
        <v>20</v>
      </c>
      <c r="B13" s="33"/>
      <c r="C13" s="32"/>
      <c r="D13" s="32"/>
      <c r="E13" s="32"/>
      <c r="F13" s="32"/>
      <c r="G13" s="14">
        <v>950000</v>
      </c>
    </row>
    <row r="17" spans="1:12" ht="15.75" thickBot="1" x14ac:dyDescent="0.3">
      <c r="A17" s="116" t="s">
        <v>207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ht="16.5" thickTop="1" thickBot="1" x14ac:dyDescent="0.3"/>
    <row r="19" spans="1:12" ht="15.75" thickBot="1" x14ac:dyDescent="0.3">
      <c r="A19" s="43" t="s">
        <v>71</v>
      </c>
      <c r="B19" s="44"/>
      <c r="C19" s="44"/>
      <c r="D19" s="44"/>
      <c r="E19" s="45">
        <v>0.3</v>
      </c>
      <c r="F19" s="45">
        <v>0.3</v>
      </c>
      <c r="G19" s="45">
        <v>0.3</v>
      </c>
      <c r="H19" s="45">
        <v>0.3</v>
      </c>
      <c r="I19" s="45">
        <v>0.25</v>
      </c>
      <c r="J19" s="45">
        <v>0.25</v>
      </c>
      <c r="K19" s="45">
        <v>0.15</v>
      </c>
      <c r="L19" s="45">
        <v>0.15</v>
      </c>
    </row>
    <row r="20" spans="1:12" ht="15.75" thickBot="1" x14ac:dyDescent="0.3">
      <c r="A20" s="47" t="s">
        <v>159</v>
      </c>
      <c r="B20" s="48" t="s">
        <v>160</v>
      </c>
      <c r="C20" s="49" t="s">
        <v>161</v>
      </c>
      <c r="D20" s="50" t="s">
        <v>162</v>
      </c>
      <c r="E20" s="49" t="s">
        <v>163</v>
      </c>
      <c r="F20" s="50" t="s">
        <v>164</v>
      </c>
      <c r="G20" s="49" t="s">
        <v>165</v>
      </c>
      <c r="H20" s="50" t="s">
        <v>166</v>
      </c>
      <c r="I20" s="49" t="s">
        <v>167</v>
      </c>
      <c r="J20" s="50" t="s">
        <v>168</v>
      </c>
      <c r="K20" s="49" t="s">
        <v>169</v>
      </c>
      <c r="L20" s="50" t="s">
        <v>170</v>
      </c>
    </row>
    <row r="21" spans="1:12" ht="18.75" thickBot="1" x14ac:dyDescent="0.3">
      <c r="A21" s="7" t="s">
        <v>73</v>
      </c>
      <c r="B21" s="51" t="s">
        <v>174</v>
      </c>
      <c r="C21" s="90">
        <f>G6</f>
        <v>0</v>
      </c>
      <c r="D21" s="52">
        <f>E6</f>
        <v>0</v>
      </c>
      <c r="E21" s="53">
        <f>0.3*C21</f>
        <v>0</v>
      </c>
      <c r="F21" s="52">
        <f>0.3*D21</f>
        <v>0</v>
      </c>
      <c r="G21" s="53">
        <f>0.3*C21</f>
        <v>0</v>
      </c>
      <c r="H21" s="52">
        <f>0.3*D21</f>
        <v>0</v>
      </c>
      <c r="I21" s="90">
        <f>0.25*C21</f>
        <v>0</v>
      </c>
      <c r="J21" s="52">
        <f>0.25*D21</f>
        <v>0</v>
      </c>
      <c r="K21" s="90">
        <f>0.15*C21</f>
        <v>0</v>
      </c>
      <c r="L21" s="52">
        <f>0.15*D21</f>
        <v>0</v>
      </c>
    </row>
    <row r="22" spans="1:12" ht="18.75" thickBot="1" x14ac:dyDescent="0.3">
      <c r="A22" s="7" t="s">
        <v>74</v>
      </c>
      <c r="B22" s="51" t="s">
        <v>174</v>
      </c>
      <c r="C22" s="90">
        <f t="shared" ref="C22:C27" si="0">G7</f>
        <v>0</v>
      </c>
      <c r="D22" s="52">
        <f t="shared" ref="D22:D27" si="1">E7</f>
        <v>0</v>
      </c>
      <c r="E22" s="53">
        <f t="shared" ref="E22:E27" si="2">0.3*C22</f>
        <v>0</v>
      </c>
      <c r="F22" s="52">
        <f t="shared" ref="F22:F27" si="3">0.3*D22</f>
        <v>0</v>
      </c>
      <c r="G22" s="53">
        <f t="shared" ref="G22:G27" si="4">0.3*C22</f>
        <v>0</v>
      </c>
      <c r="H22" s="52">
        <f t="shared" ref="H22:H27" si="5">0.3*D22</f>
        <v>0</v>
      </c>
      <c r="I22" s="90">
        <f t="shared" ref="I22:I27" si="6">0.25*C22</f>
        <v>0</v>
      </c>
      <c r="J22" s="52">
        <f t="shared" ref="J22:J27" si="7">0.25*D22</f>
        <v>0</v>
      </c>
      <c r="K22" s="90">
        <f t="shared" ref="K22:K27" si="8">0.15*C22</f>
        <v>0</v>
      </c>
      <c r="L22" s="52">
        <f t="shared" ref="L22:L27" si="9">0.15*D22</f>
        <v>0</v>
      </c>
    </row>
    <row r="23" spans="1:12" ht="18.75" thickBot="1" x14ac:dyDescent="0.3">
      <c r="A23" s="7" t="s">
        <v>75</v>
      </c>
      <c r="B23" s="51" t="s">
        <v>174</v>
      </c>
      <c r="C23" s="90">
        <f t="shared" si="0"/>
        <v>0</v>
      </c>
      <c r="D23" s="52">
        <f t="shared" si="1"/>
        <v>0</v>
      </c>
      <c r="E23" s="53">
        <f t="shared" si="2"/>
        <v>0</v>
      </c>
      <c r="F23" s="52">
        <f t="shared" si="3"/>
        <v>0</v>
      </c>
      <c r="G23" s="53">
        <f t="shared" si="4"/>
        <v>0</v>
      </c>
      <c r="H23" s="52">
        <f t="shared" si="5"/>
        <v>0</v>
      </c>
      <c r="I23" s="90">
        <f t="shared" si="6"/>
        <v>0</v>
      </c>
      <c r="J23" s="52">
        <f t="shared" si="7"/>
        <v>0</v>
      </c>
      <c r="K23" s="90">
        <f t="shared" si="8"/>
        <v>0</v>
      </c>
      <c r="L23" s="52">
        <f t="shared" si="9"/>
        <v>0</v>
      </c>
    </row>
    <row r="24" spans="1:12" ht="18.75" thickBot="1" x14ac:dyDescent="0.3">
      <c r="A24" s="7" t="s">
        <v>76</v>
      </c>
      <c r="B24" s="51" t="s">
        <v>174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53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  <c r="K24" s="90">
        <f t="shared" si="8"/>
        <v>0</v>
      </c>
      <c r="L24" s="52">
        <f t="shared" si="9"/>
        <v>0</v>
      </c>
    </row>
    <row r="25" spans="1:12" ht="18.75" thickBot="1" x14ac:dyDescent="0.3">
      <c r="A25" s="7" t="s">
        <v>77</v>
      </c>
      <c r="B25" s="51" t="s">
        <v>174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53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  <c r="K25" s="90">
        <f t="shared" si="8"/>
        <v>0</v>
      </c>
      <c r="L25" s="52">
        <f t="shared" si="9"/>
        <v>0</v>
      </c>
    </row>
    <row r="26" spans="1:12" ht="18.75" thickBot="1" x14ac:dyDescent="0.3">
      <c r="A26" s="7" t="s">
        <v>78</v>
      </c>
      <c r="B26" s="51" t="s">
        <v>174</v>
      </c>
      <c r="C26" s="90">
        <f t="shared" si="0"/>
        <v>0</v>
      </c>
      <c r="D26" s="52">
        <f t="shared" si="1"/>
        <v>0</v>
      </c>
      <c r="E26" s="53">
        <f t="shared" si="2"/>
        <v>0</v>
      </c>
      <c r="F26" s="52">
        <f t="shared" si="3"/>
        <v>0</v>
      </c>
      <c r="G26" s="53">
        <f t="shared" si="4"/>
        <v>0</v>
      </c>
      <c r="H26" s="52">
        <f t="shared" si="5"/>
        <v>0</v>
      </c>
      <c r="I26" s="90">
        <f t="shared" si="6"/>
        <v>0</v>
      </c>
      <c r="J26" s="52">
        <f t="shared" si="7"/>
        <v>0</v>
      </c>
      <c r="K26" s="90">
        <f t="shared" si="8"/>
        <v>0</v>
      </c>
      <c r="L26" s="52">
        <f t="shared" si="9"/>
        <v>0</v>
      </c>
    </row>
    <row r="27" spans="1:12" ht="18.75" thickBot="1" x14ac:dyDescent="0.3">
      <c r="A27" s="7" t="s">
        <v>80</v>
      </c>
      <c r="B27" s="51" t="s">
        <v>174</v>
      </c>
      <c r="C27" s="90">
        <f t="shared" si="0"/>
        <v>0</v>
      </c>
      <c r="D27" s="52">
        <f t="shared" si="1"/>
        <v>0</v>
      </c>
      <c r="E27" s="53">
        <f t="shared" si="2"/>
        <v>0</v>
      </c>
      <c r="F27" s="52">
        <f t="shared" si="3"/>
        <v>0</v>
      </c>
      <c r="G27" s="53">
        <f t="shared" si="4"/>
        <v>0</v>
      </c>
      <c r="H27" s="52">
        <f t="shared" si="5"/>
        <v>0</v>
      </c>
      <c r="I27" s="90">
        <f t="shared" si="6"/>
        <v>0</v>
      </c>
      <c r="J27" s="52">
        <f t="shared" si="7"/>
        <v>0</v>
      </c>
      <c r="K27" s="90">
        <f t="shared" si="8"/>
        <v>0</v>
      </c>
      <c r="L27" s="52">
        <f t="shared" si="9"/>
        <v>0</v>
      </c>
    </row>
    <row r="28" spans="1:12" ht="15.75" thickBot="1" x14ac:dyDescent="0.3">
      <c r="A28" s="47" t="s">
        <v>172</v>
      </c>
      <c r="B28" s="51"/>
      <c r="C28" s="92">
        <f>SUM(C21:C27)</f>
        <v>0</v>
      </c>
      <c r="D28" s="54">
        <f>SUM(D21:D27)</f>
        <v>0</v>
      </c>
      <c r="E28" s="55">
        <f t="shared" ref="E28:L28" si="10">SUM(E21:E27)</f>
        <v>0</v>
      </c>
      <c r="F28" s="54">
        <f t="shared" si="10"/>
        <v>0</v>
      </c>
      <c r="G28" s="55">
        <f t="shared" si="10"/>
        <v>0</v>
      </c>
      <c r="H28" s="54">
        <f t="shared" si="10"/>
        <v>0</v>
      </c>
      <c r="I28" s="92">
        <f t="shared" si="10"/>
        <v>0</v>
      </c>
      <c r="J28" s="54">
        <f t="shared" si="10"/>
        <v>0</v>
      </c>
      <c r="K28" s="92">
        <f t="shared" si="10"/>
        <v>0</v>
      </c>
      <c r="L28" s="54">
        <f t="shared" si="10"/>
        <v>0</v>
      </c>
    </row>
    <row r="31" spans="1:12" ht="15.75" thickBot="1" x14ac:dyDescent="0.3">
      <c r="A31" s="119" t="s">
        <v>208</v>
      </c>
      <c r="B31" s="119"/>
      <c r="C31" s="119"/>
      <c r="D31" s="119"/>
    </row>
    <row r="32" spans="1:12" ht="39.75" thickTop="1" thickBot="1" x14ac:dyDescent="0.3">
      <c r="A32" s="102" t="s">
        <v>195</v>
      </c>
      <c r="B32" s="103" t="s">
        <v>196</v>
      </c>
    </row>
    <row r="33" spans="1:2" ht="15.75" thickBot="1" x14ac:dyDescent="0.3">
      <c r="A33" s="104" t="s">
        <v>197</v>
      </c>
      <c r="B33" s="105">
        <v>5</v>
      </c>
    </row>
    <row r="34" spans="1:2" ht="15.75" thickBot="1" x14ac:dyDescent="0.3">
      <c r="A34" s="104" t="s">
        <v>199</v>
      </c>
      <c r="B34" s="105">
        <v>25</v>
      </c>
    </row>
    <row r="35" spans="1:2" ht="15.75" thickBot="1" x14ac:dyDescent="0.3">
      <c r="A35" s="104" t="s">
        <v>200</v>
      </c>
      <c r="B35" s="105">
        <v>20</v>
      </c>
    </row>
    <row r="36" spans="1:2" ht="15.75" thickBot="1" x14ac:dyDescent="0.3">
      <c r="A36" s="104" t="s">
        <v>201</v>
      </c>
      <c r="B36" s="105">
        <v>25</v>
      </c>
    </row>
    <row r="37" spans="1:2" ht="15.75" thickBot="1" x14ac:dyDescent="0.3">
      <c r="A37" s="104" t="s">
        <v>202</v>
      </c>
      <c r="B37" s="105">
        <v>25</v>
      </c>
    </row>
    <row r="38" spans="1:2" ht="15.75" thickBot="1" x14ac:dyDescent="0.3">
      <c r="A38" s="106" t="s">
        <v>20</v>
      </c>
      <c r="B38" s="107">
        <v>1</v>
      </c>
    </row>
  </sheetData>
  <sheetProtection password="EF9A" sheet="1" objects="1" scenarios="1"/>
  <mergeCells count="3">
    <mergeCell ref="A1:G1"/>
    <mergeCell ref="A17:L17"/>
    <mergeCell ref="A31:D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H12" sqref="H12"/>
    </sheetView>
  </sheetViews>
  <sheetFormatPr defaultRowHeight="15" x14ac:dyDescent="0.25"/>
  <cols>
    <col min="1" max="1" width="12.85546875" customWidth="1"/>
    <col min="2" max="2" width="11.7109375" style="13" customWidth="1"/>
    <col min="3" max="3" width="13.42578125" customWidth="1"/>
    <col min="4" max="4" width="14.42578125" customWidth="1"/>
    <col min="5" max="5" width="17" customWidth="1"/>
    <col min="6" max="6" width="15" customWidth="1"/>
    <col min="7" max="7" width="15.42578125" customWidth="1"/>
    <col min="8" max="8" width="15.85546875" customWidth="1"/>
    <col min="9" max="9" width="14.85546875" customWidth="1"/>
    <col min="10" max="10" width="15.28515625" customWidth="1"/>
    <col min="11" max="11" width="15.42578125" customWidth="1"/>
    <col min="12" max="12" width="14.140625" customWidth="1"/>
    <col min="13" max="13" width="13.7109375" customWidth="1"/>
    <col min="14" max="14" width="15" customWidth="1"/>
    <col min="15" max="15" width="13.140625" customWidth="1"/>
    <col min="16" max="16" width="12.85546875" customWidth="1"/>
  </cols>
  <sheetData>
    <row r="1" spans="1:16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16" ht="16.5" thickTop="1" thickBot="1" x14ac:dyDescent="0.3"/>
    <row r="3" spans="1:16" ht="15.75" thickBot="1" x14ac:dyDescent="0.3">
      <c r="A3" s="1" t="s">
        <v>81</v>
      </c>
      <c r="B3" s="21"/>
      <c r="C3" s="2"/>
      <c r="D3" s="2"/>
      <c r="E3" s="2"/>
      <c r="F3" s="2"/>
      <c r="G3" s="2"/>
    </row>
    <row r="4" spans="1:16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16" ht="32.25" thickBot="1" x14ac:dyDescent="0.3">
      <c r="A5" s="3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16" ht="16.5" thickTop="1" thickBot="1" x14ac:dyDescent="0.3">
      <c r="A6" s="7" t="s">
        <v>82</v>
      </c>
      <c r="B6" s="17">
        <v>100</v>
      </c>
      <c r="C6" s="9" t="s">
        <v>23</v>
      </c>
      <c r="D6" s="9" t="s">
        <v>79</v>
      </c>
      <c r="E6" s="108"/>
      <c r="F6" s="109"/>
      <c r="G6" s="110"/>
    </row>
    <row r="7" spans="1:16" ht="15.75" thickBot="1" x14ac:dyDescent="0.3">
      <c r="A7" s="7" t="s">
        <v>83</v>
      </c>
      <c r="B7" s="17">
        <v>94.52</v>
      </c>
      <c r="C7" s="9" t="s">
        <v>23</v>
      </c>
      <c r="D7" s="9" t="s">
        <v>79</v>
      </c>
      <c r="E7" s="108"/>
      <c r="F7" s="109"/>
      <c r="G7" s="110"/>
    </row>
    <row r="8" spans="1:16" ht="15.75" thickBot="1" x14ac:dyDescent="0.3">
      <c r="A8" s="7" t="s">
        <v>84</v>
      </c>
      <c r="B8" s="17">
        <v>91.1</v>
      </c>
      <c r="C8" s="9" t="s">
        <v>23</v>
      </c>
      <c r="D8" s="9" t="s">
        <v>79</v>
      </c>
      <c r="E8" s="108"/>
      <c r="F8" s="109"/>
      <c r="G8" s="110"/>
    </row>
    <row r="9" spans="1:16" ht="15.75" thickBot="1" x14ac:dyDescent="0.3">
      <c r="A9" s="7" t="s">
        <v>85</v>
      </c>
      <c r="B9" s="17">
        <v>77.400000000000006</v>
      </c>
      <c r="C9" s="9" t="s">
        <v>23</v>
      </c>
      <c r="D9" s="9" t="s">
        <v>79</v>
      </c>
      <c r="E9" s="108"/>
      <c r="F9" s="109"/>
      <c r="G9" s="110"/>
    </row>
    <row r="10" spans="1:16" ht="15.75" thickBot="1" x14ac:dyDescent="0.3">
      <c r="A10" s="7" t="s">
        <v>86</v>
      </c>
      <c r="B10" s="17">
        <v>58.22</v>
      </c>
      <c r="C10" s="9" t="s">
        <v>23</v>
      </c>
      <c r="D10" s="9" t="s">
        <v>79</v>
      </c>
      <c r="E10" s="108"/>
      <c r="F10" s="109"/>
      <c r="G10" s="110"/>
    </row>
    <row r="11" spans="1:16" ht="15.75" thickBot="1" x14ac:dyDescent="0.3">
      <c r="A11" s="7" t="s">
        <v>87</v>
      </c>
      <c r="B11" s="17">
        <v>50</v>
      </c>
      <c r="C11" s="9" t="s">
        <v>23</v>
      </c>
      <c r="D11" s="9" t="s">
        <v>79</v>
      </c>
      <c r="E11" s="108"/>
      <c r="F11" s="109"/>
      <c r="G11" s="110"/>
    </row>
    <row r="12" spans="1:16" ht="15.75" thickBot="1" x14ac:dyDescent="0.3">
      <c r="A12" s="20" t="s">
        <v>20</v>
      </c>
      <c r="B12" s="22"/>
      <c r="C12" s="12"/>
      <c r="D12" s="12"/>
      <c r="E12" s="12"/>
      <c r="F12" s="12"/>
      <c r="G12" s="14">
        <v>665000</v>
      </c>
    </row>
    <row r="16" spans="1:16" ht="15.75" thickBot="1" x14ac:dyDescent="0.3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1:16" ht="16.5" thickTop="1" thickBot="1" x14ac:dyDescent="0.3"/>
    <row r="18" spans="1:16" ht="15.75" thickBot="1" x14ac:dyDescent="0.3">
      <c r="A18" s="43" t="s">
        <v>81</v>
      </c>
      <c r="B18" s="44"/>
      <c r="C18" s="44"/>
      <c r="D18" s="44"/>
      <c r="E18" s="45">
        <v>0.15</v>
      </c>
      <c r="F18" s="45">
        <v>0.15</v>
      </c>
      <c r="G18" s="45">
        <v>0.3</v>
      </c>
      <c r="H18" s="45">
        <v>0.3</v>
      </c>
      <c r="I18" s="45">
        <v>0.3</v>
      </c>
      <c r="J18" s="45">
        <v>0.3</v>
      </c>
      <c r="K18" s="45">
        <v>0.1</v>
      </c>
      <c r="L18" s="45">
        <v>0.1</v>
      </c>
      <c r="M18" s="45">
        <v>0.1</v>
      </c>
      <c r="N18" s="45">
        <v>0.1</v>
      </c>
      <c r="O18" s="45">
        <v>0.05</v>
      </c>
      <c r="P18" s="45">
        <v>0.05</v>
      </c>
    </row>
    <row r="19" spans="1:16" ht="15.75" thickBot="1" x14ac:dyDescent="0.3">
      <c r="A19" s="47" t="s">
        <v>159</v>
      </c>
      <c r="B19" s="48" t="s">
        <v>160</v>
      </c>
      <c r="C19" s="49" t="s">
        <v>161</v>
      </c>
      <c r="D19" s="50" t="s">
        <v>162</v>
      </c>
      <c r="E19" s="49" t="s">
        <v>165</v>
      </c>
      <c r="F19" s="50" t="s">
        <v>166</v>
      </c>
      <c r="G19" s="49" t="s">
        <v>167</v>
      </c>
      <c r="H19" s="50" t="s">
        <v>168</v>
      </c>
      <c r="I19" s="49" t="s">
        <v>169</v>
      </c>
      <c r="J19" s="50" t="s">
        <v>170</v>
      </c>
      <c r="K19" s="58" t="s">
        <v>176</v>
      </c>
      <c r="L19" s="57" t="s">
        <v>177</v>
      </c>
      <c r="M19" s="56" t="s">
        <v>178</v>
      </c>
      <c r="N19" s="57" t="s">
        <v>179</v>
      </c>
      <c r="O19" s="56" t="s">
        <v>180</v>
      </c>
      <c r="P19" s="57" t="s">
        <v>181</v>
      </c>
    </row>
    <row r="20" spans="1:16" ht="18.75" thickBot="1" x14ac:dyDescent="0.3">
      <c r="A20" s="7" t="s">
        <v>82</v>
      </c>
      <c r="B20" s="51" t="s">
        <v>175</v>
      </c>
      <c r="C20" s="90">
        <f>G6</f>
        <v>0</v>
      </c>
      <c r="D20" s="52">
        <f>E6</f>
        <v>0</v>
      </c>
      <c r="E20" s="53">
        <f>0.15*C20</f>
        <v>0</v>
      </c>
      <c r="F20" s="52">
        <f>0.15*D20</f>
        <v>0</v>
      </c>
      <c r="G20" s="90">
        <f>0.3*C20</f>
        <v>0</v>
      </c>
      <c r="H20" s="52">
        <f>0.3*D20</f>
        <v>0</v>
      </c>
      <c r="I20" s="90">
        <f>0.3*C20</f>
        <v>0</v>
      </c>
      <c r="J20" s="52">
        <f>0.3*D20</f>
        <v>0</v>
      </c>
      <c r="K20" s="93">
        <f>0.1*C20</f>
        <v>0</v>
      </c>
      <c r="L20" s="60">
        <f>0.1*D20</f>
        <v>0</v>
      </c>
      <c r="M20" s="94">
        <f>0.1*C20</f>
        <v>0</v>
      </c>
      <c r="N20" s="60">
        <f>0.1*D20</f>
        <v>0</v>
      </c>
      <c r="O20" s="94">
        <f>0.05*C20</f>
        <v>0</v>
      </c>
      <c r="P20" s="60">
        <f>0.05*D20</f>
        <v>0</v>
      </c>
    </row>
    <row r="21" spans="1:16" ht="18.75" thickBot="1" x14ac:dyDescent="0.3">
      <c r="A21" s="7" t="s">
        <v>83</v>
      </c>
      <c r="B21" s="51" t="s">
        <v>175</v>
      </c>
      <c r="C21" s="90">
        <f t="shared" ref="C21:C25" si="0">G7</f>
        <v>0</v>
      </c>
      <c r="D21" s="52">
        <f t="shared" ref="D21:D25" si="1">E7</f>
        <v>0</v>
      </c>
      <c r="E21" s="53">
        <f t="shared" ref="E21:E25" si="2">0.15*C21</f>
        <v>0</v>
      </c>
      <c r="F21" s="52">
        <f t="shared" ref="F21:F25" si="3">0.15*D21</f>
        <v>0</v>
      </c>
      <c r="G21" s="90">
        <f t="shared" ref="G21:G25" si="4">0.3*C21</f>
        <v>0</v>
      </c>
      <c r="H21" s="52">
        <f t="shared" ref="H21:H25" si="5">0.3*D21</f>
        <v>0</v>
      </c>
      <c r="I21" s="90">
        <f t="shared" ref="I21:I25" si="6">0.3*C21</f>
        <v>0</v>
      </c>
      <c r="J21" s="52">
        <f t="shared" ref="J21:J25" si="7">0.3*D21</f>
        <v>0</v>
      </c>
      <c r="K21" s="93">
        <f t="shared" ref="K21:K25" si="8">0.1*C21</f>
        <v>0</v>
      </c>
      <c r="L21" s="60">
        <f t="shared" ref="L21:L25" si="9">0.1*D21</f>
        <v>0</v>
      </c>
      <c r="M21" s="94">
        <f t="shared" ref="M21:M25" si="10">0.1*C21</f>
        <v>0</v>
      </c>
      <c r="N21" s="60">
        <f t="shared" ref="N21:N25" si="11">0.1*D21</f>
        <v>0</v>
      </c>
      <c r="O21" s="94">
        <f t="shared" ref="O21:O25" si="12">0.05*C21</f>
        <v>0</v>
      </c>
      <c r="P21" s="60">
        <f t="shared" ref="P21:P25" si="13">0.05*D21</f>
        <v>0</v>
      </c>
    </row>
    <row r="22" spans="1:16" ht="18.75" thickBot="1" x14ac:dyDescent="0.3">
      <c r="A22" s="7" t="s">
        <v>84</v>
      </c>
      <c r="B22" s="51" t="s">
        <v>175</v>
      </c>
      <c r="C22" s="90">
        <f t="shared" si="0"/>
        <v>0</v>
      </c>
      <c r="D22" s="52">
        <f t="shared" si="1"/>
        <v>0</v>
      </c>
      <c r="E22" s="53">
        <f t="shared" si="2"/>
        <v>0</v>
      </c>
      <c r="F22" s="52">
        <f t="shared" si="3"/>
        <v>0</v>
      </c>
      <c r="G22" s="90">
        <f t="shared" si="4"/>
        <v>0</v>
      </c>
      <c r="H22" s="52">
        <f t="shared" si="5"/>
        <v>0</v>
      </c>
      <c r="I22" s="90">
        <f t="shared" si="6"/>
        <v>0</v>
      </c>
      <c r="J22" s="52">
        <f t="shared" si="7"/>
        <v>0</v>
      </c>
      <c r="K22" s="93">
        <f t="shared" si="8"/>
        <v>0</v>
      </c>
      <c r="L22" s="60">
        <f t="shared" si="9"/>
        <v>0</v>
      </c>
      <c r="M22" s="94">
        <f t="shared" si="10"/>
        <v>0</v>
      </c>
      <c r="N22" s="60">
        <f t="shared" si="11"/>
        <v>0</v>
      </c>
      <c r="O22" s="94">
        <f t="shared" si="12"/>
        <v>0</v>
      </c>
      <c r="P22" s="60">
        <f t="shared" si="13"/>
        <v>0</v>
      </c>
    </row>
    <row r="23" spans="1:16" ht="18.75" thickBot="1" x14ac:dyDescent="0.3">
      <c r="A23" s="7" t="s">
        <v>85</v>
      </c>
      <c r="B23" s="51" t="s">
        <v>175</v>
      </c>
      <c r="C23" s="90">
        <f t="shared" si="0"/>
        <v>0</v>
      </c>
      <c r="D23" s="52">
        <f t="shared" si="1"/>
        <v>0</v>
      </c>
      <c r="E23" s="53">
        <f t="shared" si="2"/>
        <v>0</v>
      </c>
      <c r="F23" s="52">
        <f t="shared" si="3"/>
        <v>0</v>
      </c>
      <c r="G23" s="90">
        <f t="shared" si="4"/>
        <v>0</v>
      </c>
      <c r="H23" s="52">
        <f t="shared" si="5"/>
        <v>0</v>
      </c>
      <c r="I23" s="90">
        <f t="shared" si="6"/>
        <v>0</v>
      </c>
      <c r="J23" s="52">
        <f t="shared" si="7"/>
        <v>0</v>
      </c>
      <c r="K23" s="93">
        <f t="shared" si="8"/>
        <v>0</v>
      </c>
      <c r="L23" s="60">
        <f t="shared" si="9"/>
        <v>0</v>
      </c>
      <c r="M23" s="94">
        <f t="shared" si="10"/>
        <v>0</v>
      </c>
      <c r="N23" s="60">
        <f t="shared" si="11"/>
        <v>0</v>
      </c>
      <c r="O23" s="94">
        <f t="shared" si="12"/>
        <v>0</v>
      </c>
      <c r="P23" s="60">
        <f t="shared" si="13"/>
        <v>0</v>
      </c>
    </row>
    <row r="24" spans="1:16" ht="18.75" thickBot="1" x14ac:dyDescent="0.3">
      <c r="A24" s="7" t="s">
        <v>86</v>
      </c>
      <c r="B24" s="51" t="s">
        <v>175</v>
      </c>
      <c r="C24" s="90">
        <f t="shared" si="0"/>
        <v>0</v>
      </c>
      <c r="D24" s="52">
        <f t="shared" si="1"/>
        <v>0</v>
      </c>
      <c r="E24" s="53">
        <f t="shared" si="2"/>
        <v>0</v>
      </c>
      <c r="F24" s="52">
        <f t="shared" si="3"/>
        <v>0</v>
      </c>
      <c r="G24" s="90">
        <f t="shared" si="4"/>
        <v>0</v>
      </c>
      <c r="H24" s="52">
        <f t="shared" si="5"/>
        <v>0</v>
      </c>
      <c r="I24" s="90">
        <f t="shared" si="6"/>
        <v>0</v>
      </c>
      <c r="J24" s="52">
        <f t="shared" si="7"/>
        <v>0</v>
      </c>
      <c r="K24" s="93">
        <f t="shared" si="8"/>
        <v>0</v>
      </c>
      <c r="L24" s="60">
        <f t="shared" si="9"/>
        <v>0</v>
      </c>
      <c r="M24" s="94">
        <f t="shared" si="10"/>
        <v>0</v>
      </c>
      <c r="N24" s="60">
        <f t="shared" si="11"/>
        <v>0</v>
      </c>
      <c r="O24" s="94">
        <f t="shared" si="12"/>
        <v>0</v>
      </c>
      <c r="P24" s="60">
        <f t="shared" si="13"/>
        <v>0</v>
      </c>
    </row>
    <row r="25" spans="1:16" ht="18.75" thickBot="1" x14ac:dyDescent="0.3">
      <c r="A25" s="7" t="s">
        <v>87</v>
      </c>
      <c r="B25" s="51" t="s">
        <v>175</v>
      </c>
      <c r="C25" s="90">
        <f t="shared" si="0"/>
        <v>0</v>
      </c>
      <c r="D25" s="52">
        <f t="shared" si="1"/>
        <v>0</v>
      </c>
      <c r="E25" s="53">
        <f t="shared" si="2"/>
        <v>0</v>
      </c>
      <c r="F25" s="52">
        <f t="shared" si="3"/>
        <v>0</v>
      </c>
      <c r="G25" s="90">
        <f t="shared" si="4"/>
        <v>0</v>
      </c>
      <c r="H25" s="52">
        <f t="shared" si="5"/>
        <v>0</v>
      </c>
      <c r="I25" s="90">
        <f t="shared" si="6"/>
        <v>0</v>
      </c>
      <c r="J25" s="52">
        <f t="shared" si="7"/>
        <v>0</v>
      </c>
      <c r="K25" s="93">
        <f t="shared" si="8"/>
        <v>0</v>
      </c>
      <c r="L25" s="60">
        <f t="shared" si="9"/>
        <v>0</v>
      </c>
      <c r="M25" s="94">
        <f t="shared" si="10"/>
        <v>0</v>
      </c>
      <c r="N25" s="60">
        <f t="shared" si="11"/>
        <v>0</v>
      </c>
      <c r="O25" s="94">
        <f t="shared" si="12"/>
        <v>0</v>
      </c>
      <c r="P25" s="60">
        <f t="shared" si="13"/>
        <v>0</v>
      </c>
    </row>
    <row r="26" spans="1:16" ht="15.75" thickBot="1" x14ac:dyDescent="0.3">
      <c r="A26" s="47" t="s">
        <v>172</v>
      </c>
      <c r="B26" s="51"/>
      <c r="C26" s="92">
        <f>SUM(C20:C25)</f>
        <v>0</v>
      </c>
      <c r="D26" s="54">
        <f>SUM(D20:D25)</f>
        <v>0</v>
      </c>
      <c r="E26" s="55">
        <f t="shared" ref="E26:P26" si="14">SUM(E20:E25)</f>
        <v>0</v>
      </c>
      <c r="F26" s="54">
        <f t="shared" si="14"/>
        <v>0</v>
      </c>
      <c r="G26" s="92">
        <f t="shared" si="14"/>
        <v>0</v>
      </c>
      <c r="H26" s="54">
        <f t="shared" si="14"/>
        <v>0</v>
      </c>
      <c r="I26" s="92">
        <f t="shared" si="14"/>
        <v>0</v>
      </c>
      <c r="J26" s="54">
        <f t="shared" si="14"/>
        <v>0</v>
      </c>
      <c r="K26" s="92">
        <f t="shared" si="14"/>
        <v>0</v>
      </c>
      <c r="L26" s="54">
        <f t="shared" si="14"/>
        <v>0</v>
      </c>
      <c r="M26" s="92">
        <f t="shared" si="14"/>
        <v>0</v>
      </c>
      <c r="N26" s="54">
        <f t="shared" si="14"/>
        <v>0</v>
      </c>
      <c r="O26" s="92">
        <f t="shared" si="14"/>
        <v>0</v>
      </c>
      <c r="P26" s="54">
        <f t="shared" si="14"/>
        <v>0</v>
      </c>
    </row>
    <row r="29" spans="1:16" ht="15.75" thickBot="1" x14ac:dyDescent="0.3">
      <c r="A29" s="119" t="s">
        <v>208</v>
      </c>
      <c r="B29" s="119"/>
      <c r="C29" s="119"/>
      <c r="D29" s="119"/>
    </row>
    <row r="30" spans="1:16" ht="39.75" thickTop="1" thickBot="1" x14ac:dyDescent="0.3">
      <c r="A30" s="102" t="s">
        <v>195</v>
      </c>
      <c r="B30" s="103" t="s">
        <v>196</v>
      </c>
    </row>
    <row r="31" spans="1:16" ht="15.75" thickBot="1" x14ac:dyDescent="0.3">
      <c r="A31" s="104" t="s">
        <v>197</v>
      </c>
      <c r="B31" s="105" t="s">
        <v>198</v>
      </c>
    </row>
    <row r="32" spans="1:16" ht="15.75" thickBot="1" x14ac:dyDescent="0.3">
      <c r="A32" s="104" t="s">
        <v>199</v>
      </c>
      <c r="B32" s="105">
        <v>10</v>
      </c>
    </row>
    <row r="33" spans="1:2" ht="15.75" thickBot="1" x14ac:dyDescent="0.3">
      <c r="A33" s="104" t="s">
        <v>200</v>
      </c>
      <c r="B33" s="105">
        <v>40</v>
      </c>
    </row>
    <row r="34" spans="1:2" ht="15.75" thickBot="1" x14ac:dyDescent="0.3">
      <c r="A34" s="104" t="s">
        <v>201</v>
      </c>
      <c r="B34" s="105">
        <v>20</v>
      </c>
    </row>
    <row r="35" spans="1:2" ht="15.75" thickBot="1" x14ac:dyDescent="0.3">
      <c r="A35" s="104" t="s">
        <v>202</v>
      </c>
      <c r="B35" s="105">
        <v>30</v>
      </c>
    </row>
    <row r="36" spans="1:2" ht="15.75" thickBot="1" x14ac:dyDescent="0.3">
      <c r="A36" s="106" t="s">
        <v>20</v>
      </c>
      <c r="B36" s="107">
        <v>1</v>
      </c>
    </row>
  </sheetData>
  <sheetProtection password="EF9A" sheet="1" objects="1" scenarios="1"/>
  <mergeCells count="3">
    <mergeCell ref="A1:G1"/>
    <mergeCell ref="A16:P16"/>
    <mergeCell ref="A29:D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6" sqref="E6:G8"/>
    </sheetView>
  </sheetViews>
  <sheetFormatPr defaultRowHeight="15" x14ac:dyDescent="0.25"/>
  <cols>
    <col min="1" max="1" width="11.85546875" customWidth="1"/>
    <col min="2" max="2" width="13" style="13" customWidth="1"/>
    <col min="3" max="3" width="23.85546875" customWidth="1"/>
    <col min="4" max="4" width="19.42578125" customWidth="1"/>
    <col min="5" max="6" width="17.140625" customWidth="1"/>
    <col min="7" max="7" width="15.42578125" customWidth="1"/>
    <col min="8" max="8" width="13.85546875" customWidth="1"/>
    <col min="9" max="9" width="14" customWidth="1"/>
    <col min="10" max="11" width="16" customWidth="1"/>
    <col min="12" max="12" width="14.28515625" customWidth="1"/>
  </cols>
  <sheetData>
    <row r="1" spans="1:7" ht="15.75" thickBot="1" x14ac:dyDescent="0.3">
      <c r="A1" s="116" t="s">
        <v>206</v>
      </c>
      <c r="B1" s="116"/>
      <c r="C1" s="116"/>
      <c r="D1" s="116"/>
      <c r="E1" s="116"/>
      <c r="F1" s="116"/>
      <c r="G1" s="116"/>
    </row>
    <row r="2" spans="1:7" ht="16.5" thickTop="1" thickBot="1" x14ac:dyDescent="0.3"/>
    <row r="3" spans="1:7" ht="15.75" thickBot="1" x14ac:dyDescent="0.3">
      <c r="A3" s="1" t="s">
        <v>88</v>
      </c>
      <c r="B3" s="34"/>
      <c r="C3" s="2"/>
      <c r="D3" s="2"/>
      <c r="E3" s="2"/>
      <c r="F3" s="2"/>
      <c r="G3" s="2"/>
    </row>
    <row r="4" spans="1:7" ht="15.75" thickBot="1" x14ac:dyDescent="0.3">
      <c r="A4" s="39" t="s">
        <v>152</v>
      </c>
      <c r="B4" s="40" t="s">
        <v>153</v>
      </c>
      <c r="C4" s="41" t="s">
        <v>154</v>
      </c>
      <c r="D4" s="41" t="s">
        <v>155</v>
      </c>
      <c r="E4" s="41" t="s">
        <v>156</v>
      </c>
      <c r="F4" s="41" t="s">
        <v>157</v>
      </c>
      <c r="G4" s="41" t="s">
        <v>158</v>
      </c>
    </row>
    <row r="5" spans="1:7" ht="32.25" thickBot="1" x14ac:dyDescent="0.3">
      <c r="A5" s="26" t="s">
        <v>1</v>
      </c>
      <c r="B5" s="16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72</v>
      </c>
    </row>
    <row r="6" spans="1:7" ht="15.75" thickBot="1" x14ac:dyDescent="0.3">
      <c r="A6" s="29" t="s">
        <v>194</v>
      </c>
      <c r="B6" s="17">
        <v>100</v>
      </c>
      <c r="C6" s="9" t="s">
        <v>90</v>
      </c>
      <c r="D6" s="9" t="s">
        <v>91</v>
      </c>
      <c r="E6" s="128"/>
      <c r="F6" s="129"/>
      <c r="G6" s="130"/>
    </row>
    <row r="7" spans="1:7" ht="15.75" thickBot="1" x14ac:dyDescent="0.3">
      <c r="A7" s="7" t="s">
        <v>92</v>
      </c>
      <c r="B7" s="17">
        <v>66.89</v>
      </c>
      <c r="C7" s="9" t="s">
        <v>9</v>
      </c>
      <c r="D7" s="9" t="s">
        <v>10</v>
      </c>
      <c r="E7" s="128"/>
      <c r="F7" s="129"/>
      <c r="G7" s="130"/>
    </row>
    <row r="8" spans="1:7" ht="15.75" thickBot="1" x14ac:dyDescent="0.3">
      <c r="A8" s="7" t="s">
        <v>93</v>
      </c>
      <c r="B8" s="17">
        <v>50</v>
      </c>
      <c r="C8" s="9" t="s">
        <v>9</v>
      </c>
      <c r="D8" s="9" t="s">
        <v>10</v>
      </c>
      <c r="E8" s="131"/>
      <c r="F8" s="132"/>
      <c r="G8" s="133"/>
    </row>
    <row r="9" spans="1:7" ht="15.75" thickBot="1" x14ac:dyDescent="0.3">
      <c r="A9" s="20" t="s">
        <v>20</v>
      </c>
      <c r="B9" s="25"/>
      <c r="C9" s="23"/>
      <c r="D9" s="23"/>
      <c r="E9" s="23"/>
      <c r="F9" s="23"/>
      <c r="G9" s="24">
        <v>237500</v>
      </c>
    </row>
    <row r="13" spans="1:7" ht="15.75" thickBot="1" x14ac:dyDescent="0.3">
      <c r="A13" s="116" t="s">
        <v>207</v>
      </c>
      <c r="B13" s="116"/>
      <c r="C13" s="116"/>
      <c r="D13" s="116"/>
      <c r="E13" s="116"/>
      <c r="F13" s="116"/>
      <c r="G13" s="67"/>
    </row>
    <row r="14" spans="1:7" ht="16.5" thickTop="1" thickBot="1" x14ac:dyDescent="0.3"/>
    <row r="15" spans="1:7" ht="15.75" thickBot="1" x14ac:dyDescent="0.3">
      <c r="A15" s="43" t="s">
        <v>88</v>
      </c>
      <c r="B15" s="44"/>
      <c r="C15" s="44"/>
      <c r="D15" s="44"/>
      <c r="E15" s="45">
        <v>1</v>
      </c>
      <c r="F15" s="45">
        <v>1</v>
      </c>
    </row>
    <row r="16" spans="1:7" ht="15.75" thickBot="1" x14ac:dyDescent="0.3">
      <c r="A16" s="47" t="s">
        <v>159</v>
      </c>
      <c r="B16" s="48" t="s">
        <v>160</v>
      </c>
      <c r="C16" s="49" t="s">
        <v>161</v>
      </c>
      <c r="D16" s="50" t="s">
        <v>162</v>
      </c>
      <c r="E16" s="49" t="s">
        <v>163</v>
      </c>
      <c r="F16" s="50" t="s">
        <v>164</v>
      </c>
    </row>
    <row r="17" spans="1:6" ht="18.75" thickBot="1" x14ac:dyDescent="0.3">
      <c r="A17" s="29" t="s">
        <v>89</v>
      </c>
      <c r="B17" s="51" t="s">
        <v>182</v>
      </c>
      <c r="C17" s="90">
        <f>G6</f>
        <v>0</v>
      </c>
      <c r="D17" s="52">
        <f>E6</f>
        <v>0</v>
      </c>
      <c r="E17" s="53">
        <f>C17</f>
        <v>0</v>
      </c>
      <c r="F17" s="52">
        <f>D17</f>
        <v>0</v>
      </c>
    </row>
    <row r="18" spans="1:6" ht="18.75" thickBot="1" x14ac:dyDescent="0.3">
      <c r="A18" s="7" t="s">
        <v>92</v>
      </c>
      <c r="B18" s="51" t="s">
        <v>182</v>
      </c>
      <c r="C18" s="90">
        <f t="shared" ref="C18:C19" si="0">G7</f>
        <v>0</v>
      </c>
      <c r="D18" s="52">
        <f t="shared" ref="D18:D19" si="1">E7</f>
        <v>0</v>
      </c>
      <c r="E18" s="53">
        <f t="shared" ref="E18:E19" si="2">C18</f>
        <v>0</v>
      </c>
      <c r="F18" s="52">
        <f t="shared" ref="F18:F19" si="3">D18</f>
        <v>0</v>
      </c>
    </row>
    <row r="19" spans="1:6" ht="18.75" thickBot="1" x14ac:dyDescent="0.3">
      <c r="A19" s="7" t="s">
        <v>93</v>
      </c>
      <c r="B19" s="51" t="s">
        <v>182</v>
      </c>
      <c r="C19" s="90">
        <f t="shared" si="0"/>
        <v>0</v>
      </c>
      <c r="D19" s="52">
        <f t="shared" si="1"/>
        <v>0</v>
      </c>
      <c r="E19" s="53">
        <f t="shared" si="2"/>
        <v>0</v>
      </c>
      <c r="F19" s="52">
        <f t="shared" si="3"/>
        <v>0</v>
      </c>
    </row>
    <row r="20" spans="1:6" ht="15.75" thickBot="1" x14ac:dyDescent="0.3">
      <c r="A20" s="47" t="s">
        <v>172</v>
      </c>
      <c r="B20" s="51"/>
      <c r="C20" s="92">
        <f>SUM(C17:C19)</f>
        <v>0</v>
      </c>
      <c r="D20" s="54">
        <f>SUM(D17:D19)</f>
        <v>0</v>
      </c>
      <c r="E20" s="55">
        <f>SUM(E17:E19)</f>
        <v>0</v>
      </c>
      <c r="F20" s="54">
        <f>SUM(F17:F19)</f>
        <v>0</v>
      </c>
    </row>
    <row r="23" spans="1:6" ht="15.75" thickBot="1" x14ac:dyDescent="0.3">
      <c r="A23" s="119" t="s">
        <v>208</v>
      </c>
      <c r="B23" s="119"/>
      <c r="C23" s="119"/>
      <c r="D23" s="119"/>
    </row>
    <row r="24" spans="1:6" ht="39.75" thickTop="1" thickBot="1" x14ac:dyDescent="0.3">
      <c r="A24" s="102" t="s">
        <v>195</v>
      </c>
      <c r="B24" s="103" t="s">
        <v>196</v>
      </c>
    </row>
    <row r="25" spans="1:6" ht="26.25" thickBot="1" x14ac:dyDescent="0.3">
      <c r="A25" s="104" t="s">
        <v>197</v>
      </c>
      <c r="B25" s="105" t="s">
        <v>198</v>
      </c>
    </row>
    <row r="26" spans="1:6" ht="26.25" thickBot="1" x14ac:dyDescent="0.3">
      <c r="A26" s="104" t="s">
        <v>199</v>
      </c>
      <c r="B26" s="105">
        <v>50</v>
      </c>
    </row>
    <row r="27" spans="1:6" ht="26.25" thickBot="1" x14ac:dyDescent="0.3">
      <c r="A27" s="104" t="s">
        <v>200</v>
      </c>
      <c r="B27" s="105" t="s">
        <v>198</v>
      </c>
    </row>
    <row r="28" spans="1:6" ht="26.25" thickBot="1" x14ac:dyDescent="0.3">
      <c r="A28" s="104" t="s">
        <v>201</v>
      </c>
      <c r="B28" s="105" t="s">
        <v>198</v>
      </c>
    </row>
    <row r="29" spans="1:6" ht="26.25" thickBot="1" x14ac:dyDescent="0.3">
      <c r="A29" s="104" t="s">
        <v>202</v>
      </c>
      <c r="B29" s="105">
        <v>50</v>
      </c>
    </row>
    <row r="30" spans="1:6" ht="15.75" thickBot="1" x14ac:dyDescent="0.3">
      <c r="A30" s="106" t="s">
        <v>20</v>
      </c>
      <c r="B30" s="107">
        <v>1</v>
      </c>
    </row>
  </sheetData>
  <sheetProtection password="EF9A" sheet="1" objects="1" scenarios="1"/>
  <mergeCells count="3">
    <mergeCell ref="A1:G1"/>
    <mergeCell ref="A13:F13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AT</vt:lpstr>
      <vt:lpstr>DE</vt:lpstr>
      <vt:lpstr>IT</vt:lpstr>
      <vt:lpstr>SI</vt:lpstr>
      <vt:lpstr>NL</vt:lpstr>
      <vt:lpstr>FR</vt:lpstr>
      <vt:lpstr>CZ</vt:lpstr>
      <vt:lpstr>SK</vt:lpstr>
      <vt:lpstr>BE</vt:lpstr>
      <vt:lpstr>PL</vt:lpstr>
      <vt:lpstr>CH</vt:lpstr>
      <vt:lpstr>ES</vt:lpstr>
      <vt:lpstr>EN</vt:lpstr>
      <vt:lpstr>SE</vt:lpstr>
      <vt:lpstr>NO</vt:lpstr>
      <vt:lpstr>DK</vt:lpstr>
      <vt:lpstr>FI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izagar</dc:creator>
  <cp:lastModifiedBy>izagar</cp:lastModifiedBy>
  <dcterms:created xsi:type="dcterms:W3CDTF">2013-01-29T08:59:38Z</dcterms:created>
  <dcterms:modified xsi:type="dcterms:W3CDTF">2013-02-01T15:54:12Z</dcterms:modified>
</cp:coreProperties>
</file>